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Level 1 Sentences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<sst xmlns="http://schemas.openxmlformats.org/spreadsheetml/2006/main" count="38" uniqueCount="31">
  <si>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T-I-P (Fingerspell the word)</t>
  </si>
  <si>
    <t>U.S. (Fingerspell the word)</t>
  </si>
  <si>
    <r>
      <t>CL:-</t>
    </r>
    <r>
      <rPr>
        <b/>
        <i/>
        <sz val="8"/>
        <color indexed="8"/>
        <rFont val="Tahoma"/>
        <family val="2"/>
      </rPr>
      <t xml:space="preserve">go-out </t>
    </r>
    <r>
      <rPr>
        <b/>
        <sz val="8"/>
        <color indexed="8"/>
        <rFont val="Tahoma"/>
        <family val="2"/>
      </rPr>
      <t>(See: Video)</t>
    </r>
  </si>
  <si>
    <r>
      <t>CL:-</t>
    </r>
    <r>
      <rPr>
        <b/>
        <i/>
        <sz val="8"/>
        <color indexed="8"/>
        <rFont val="Tahoma"/>
        <family val="2"/>
      </rPr>
      <t xml:space="preserve">go for a stroll   </t>
    </r>
    <r>
      <rPr>
        <b/>
        <sz val="8"/>
        <color indexed="8"/>
        <rFont val="Tahoma"/>
        <family val="2"/>
      </rPr>
      <t>(See:  Video)</t>
    </r>
  </si>
  <si>
    <t>DEODORANT (See Video)</t>
  </si>
  <si>
    <t>TONIGHT, NOW- or THIS-NIGHT (See:  Video)</t>
  </si>
  <si>
    <t>TV (Fingerspell the word)</t>
  </si>
  <si>
    <t>ASL (Fingerspell the letters)</t>
  </si>
  <si>
    <t>HANG-UP (See:  Video)</t>
  </si>
  <si>
    <t>G-A-S (Fingerspell the word)</t>
  </si>
  <si>
    <t>THROW-OUT  (See:  Video)</t>
  </si>
  <si>
    <t>TUB (Fingerspell the word)</t>
  </si>
  <si>
    <t>L-A-B (Fingerspell the word)</t>
  </si>
  <si>
    <t>H-A-M (Fingerspell the word)</t>
  </si>
  <si>
    <t>T-I-T-A-N-I-C (Fingerspell the word)</t>
  </si>
  <si>
    <t>INDEX-there  (See:  Video)</t>
  </si>
  <si>
    <t>S-I-T-E (Fingerspell the word)</t>
  </si>
  <si>
    <t>B-O-B (Fingerspell the name)</t>
  </si>
  <si>
    <t>THIS HIS/HERS?</t>
  </si>
  <si>
    <t>WORD 10</t>
  </si>
  <si>
    <t>WORD 9</t>
  </si>
  <si>
    <t>WORD 8</t>
  </si>
  <si>
    <t>WORD 7</t>
  </si>
  <si>
    <t>WORD 6</t>
  </si>
  <si>
    <t>WORD 5</t>
  </si>
  <si>
    <t>WORD 4</t>
  </si>
  <si>
    <t>WORD 3</t>
  </si>
  <si>
    <t>WORD 2</t>
  </si>
  <si>
    <t>WORD 1</t>
  </si>
  <si>
    <t>SENTENCE IN ASL</t>
  </si>
  <si>
    <t>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</si>
</sst>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8"/>
      <color theme="1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u val="single"/>
      <sz val="8"/>
      <color indexed="30"/>
      <name val="Tahoma"/>
      <family val="2"/>
    </font>
    <font>
      <b/>
      <sz val="8"/>
      <color indexed="30"/>
      <name val="Tahoma"/>
      <family val="2"/>
    </font>
    <font>
      <b/>
      <i/>
      <sz val="8"/>
      <color indexed="8"/>
      <name val="Tahoma"/>
      <family val="2"/>
    </font>
    <font>
      <sz val="8"/>
      <color indexed="30"/>
      <name val="Verdan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sz val="8"/>
      <color indexed="9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u val="single"/>
      <sz val="8"/>
      <color rgb="FF0563C1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sz val="18"/>
      <color theme="3"/>
      <name val="Calibri Light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b/>
      <sz val="8"/>
      <color theme="10"/>
      <name val="Tahoma"/>
      <family val="2"/>
    </font>
    <font>
      <b/>
      <sz val="8"/>
      <color rgb="FF0563C1"/>
      <name val="Tahoma"/>
      <family val="2"/>
    </font>
    <font>
      <sz val="8"/>
      <color theme="10"/>
      <name val="Verdana"/>
      <family val="2"/>
    </font>
    <font>
      <b/>
      <sz val="9"/>
      <color theme="1"/>
      <name val="Tahoma"/>
      <family val="2"/>
    </font>
    <font>
      <b/>
      <sz val="9"/>
      <color theme="0"/>
      <name val="Tahoma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Protection="0">
      <alignment vertical="center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wrapText="1" indent="1"/>
    </xf>
    <xf numFmtId="0" fontId="0" fillId="0" borderId="11" xfId="0" applyFont="1" applyFill="1" applyBorder="1" applyAlignment="1">
      <alignment horizontal="left" wrapText="1" indent="1"/>
    </xf>
    <xf numFmtId="0" fontId="42" fillId="0" borderId="11" xfId="52" applyNumberFormat="1" applyFont="1" applyFill="1" applyBorder="1" applyAlignment="1" applyProtection="1">
      <alignment horizontal="left" vertical="center" wrapText="1" indent="1"/>
      <protection/>
    </xf>
    <xf numFmtId="0" fontId="42" fillId="0" borderId="11" xfId="52" applyFont="1" applyFill="1" applyBorder="1" applyAlignment="1">
      <alignment horizontal="left" vertical="center" wrapText="1" indent="1"/>
    </xf>
    <xf numFmtId="0" fontId="42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43" fillId="0" borderId="11" xfId="52" applyFont="1" applyFill="1" applyBorder="1" applyAlignment="1">
      <alignment horizontal="left" vertical="center" wrapText="1" indent="1"/>
    </xf>
    <xf numFmtId="0" fontId="40" fillId="0" borderId="11" xfId="0" applyFont="1" applyFill="1" applyBorder="1" applyAlignment="1">
      <alignment horizontal="left" vertical="center" wrapText="1" indent="1"/>
    </xf>
    <xf numFmtId="0" fontId="0" fillId="0" borderId="11" xfId="52" applyNumberFormat="1" applyFont="1" applyFill="1" applyBorder="1" applyAlignment="1" applyProtection="1">
      <alignment horizontal="left" vertical="center" wrapText="1" indent="1"/>
      <protection/>
    </xf>
    <xf numFmtId="0" fontId="42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0" applyFont="1" applyFill="1" applyBorder="1" applyAlignment="1">
      <alignment horizontal="left" vertical="center" wrapText="1" indent="1"/>
    </xf>
    <xf numFmtId="0" fontId="44" fillId="0" borderId="11" xfId="52" applyNumberFormat="1" applyFont="1" applyFill="1" applyBorder="1" applyAlignment="1" applyProtection="1">
      <alignment horizontal="left" vertical="center" wrapText="1" indent="1"/>
      <protection/>
    </xf>
    <xf numFmtId="0" fontId="42" fillId="0" borderId="11" xfId="52" applyFont="1" applyFill="1" applyBorder="1" applyAlignment="1">
      <alignment horizontal="left" wrapText="1" indent="1"/>
    </xf>
    <xf numFmtId="0" fontId="42" fillId="0" borderId="11" xfId="52" applyNumberFormat="1" applyFont="1" applyFill="1" applyBorder="1" applyAlignment="1" applyProtection="1" quotePrefix="1">
      <alignment horizontal="left" vertical="center" wrapText="1" indent="1"/>
      <protection/>
    </xf>
    <xf numFmtId="0" fontId="0" fillId="0" borderId="11" xfId="52" applyFont="1" applyFill="1" applyBorder="1" applyAlignment="1">
      <alignment horizontal="left" wrapText="1" indent="1"/>
    </xf>
    <xf numFmtId="0" fontId="34" fillId="0" borderId="11" xfId="52" applyFont="1" applyFill="1" applyBorder="1" applyAlignment="1">
      <alignment horizontal="left" vertical="center" wrapText="1" indent="1"/>
    </xf>
    <xf numFmtId="0" fontId="45" fillId="0" borderId="12" xfId="0" applyFont="1" applyFill="1" applyBorder="1" applyAlignment="1">
      <alignment horizontal="left" vertical="top" wrapText="1" indent="1"/>
    </xf>
    <xf numFmtId="0" fontId="45" fillId="0" borderId="13" xfId="0" applyFont="1" applyFill="1" applyBorder="1" applyAlignment="1">
      <alignment horizontal="left" vertical="top" wrapText="1" indent="1"/>
    </xf>
    <xf numFmtId="0" fontId="46" fillId="0" borderId="13" xfId="0" applyFont="1" applyFill="1" applyBorder="1" applyAlignment="1">
      <alignment horizontal="left" vertical="top" wrapText="1" indent="1"/>
    </xf>
    <xf numFmtId="0" fontId="0" fillId="0" borderId="0" xfId="0" applyFont="1" applyFill="1" applyAlignment="1">
      <alignment horizontal="left" wrapText="1" indent="1"/>
    </xf>
    <xf numFmtId="0" fontId="45" fillId="0" borderId="14" xfId="0" applyFont="1" applyFill="1" applyBorder="1" applyAlignment="1">
      <alignment horizontal="left" vertical="top" wrapText="1" indent="1"/>
    </xf>
    <xf numFmtId="0" fontId="47" fillId="0" borderId="0" xfId="0" applyFont="1" applyFill="1" applyAlignment="1">
      <alignment horizontal="left" wrapText="1" indent="1"/>
    </xf>
    <xf numFmtId="0" fontId="40" fillId="0" borderId="15" xfId="0" applyFont="1" applyFill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2471011" displayName="Table2471011" ref="A1:L301" comment="" totalsRowShown="0">
  <autoFilter ref="A1:L301"/>
  <tableColumns count="12">
    <tableColumn id="1" name="#"/>
    <tableColumn id="3" name="SENTENCE IN ASL"/>
    <tableColumn id="4" name="WORD 1"/>
    <tableColumn id="5" name="WORD 2"/>
    <tableColumn id="6" name="WORD 3"/>
    <tableColumn id="7" name="WORD 4"/>
    <tableColumn id="8" name="WORD 5"/>
    <tableColumn id="9" name="WORD 6"/>
    <tableColumn id="10" name="WORD 7"/>
    <tableColumn id="11" name="WORD 8"/>
    <tableColumn id="2" name="WORD 9"/>
    <tableColumn id="12" name="WORD 1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4" sqref="H4"/>
    </sheetView>
  </sheetViews>
  <sheetFormatPr defaultColWidth="38.5" defaultRowHeight="34.5" customHeight="1"/>
  <cols>
    <col min="1" max="1" width="4.5" style="19" customWidth="1"/>
    <col min="2" max="2" width="38.5" style="19" customWidth="1"/>
    <col min="3" max="12" width="20.66015625" style="19" customWidth="1"/>
    <col min="13" max="16384" width="38.5" style="19" customWidth="1"/>
  </cols>
  <sheetData>
    <row r="1" spans="1:12" s="21" customFormat="1" ht="15" customHeight="1">
      <c r="A1" s="20" t="s">
        <v>30</v>
      </c>
      <c r="B1" s="18" t="s">
        <v>29</v>
      </c>
      <c r="C1" s="17" t="s">
        <v>28</v>
      </c>
      <c r="D1" s="17" t="s">
        <v>27</v>
      </c>
      <c r="E1" s="17" t="s">
        <v>26</v>
      </c>
      <c r="F1" s="17" t="s">
        <v>25</v>
      </c>
      <c r="G1" s="17" t="s">
        <v>24</v>
      </c>
      <c r="H1" s="17" t="s">
        <v>23</v>
      </c>
      <c r="I1" s="17" t="s">
        <v>22</v>
      </c>
      <c r="J1" s="17" t="s">
        <v>21</v>
      </c>
      <c r="K1" s="17" t="s">
        <v>20</v>
      </c>
      <c r="L1" s="16" t="s">
        <v>19</v>
      </c>
    </row>
    <row r="2" spans="1:12" ht="34.5" customHeight="1">
      <c r="A2" s="22">
        <v>1</v>
      </c>
      <c r="B2" s="4" t="str">
        <f>HYPERLINK("http://www.lifeprint.com/asl101/pages-signs/01/nice-to-meet-you.htm","NICE MEET-you")</f>
        <v>NICE MEET-you</v>
      </c>
      <c r="C2" s="5" t="str">
        <f>HYPERLINK("http://www.lifeprint.com/asl101/pages-signs/m/meet.htm","MEET, MEET-you")</f>
        <v>MEET, MEET-you</v>
      </c>
      <c r="D2" s="5" t="str">
        <f>HYPERLINK("http://www.lifeprint.com/asl101/pages-signs/n/nice.htm","NICE, CLEAN")</f>
        <v>NICE, CLEAN</v>
      </c>
      <c r="E2" s="2"/>
      <c r="F2" s="2"/>
      <c r="G2" s="2"/>
      <c r="H2" s="2"/>
      <c r="I2" s="2"/>
      <c r="J2" s="12"/>
      <c r="K2" s="12"/>
      <c r="L2" s="1"/>
    </row>
    <row r="3" spans="1:12" ht="34.5" customHeight="1">
      <c r="A3" s="22">
        <v>1</v>
      </c>
      <c r="B3" s="4" t="str">
        <f>HYPERLINK("http://www.lifeprint.com/asl101/pages-signs/01/he-student.htm","HE STUDENT HE?")</f>
        <v>HE STUDENT HE?</v>
      </c>
      <c r="C3" s="3" t="str">
        <f>HYPERLINK("http://www.lifeprint.com/asl101/pages-signs/h/he.htm","HE, SHE, IT")</f>
        <v>HE, SHE, IT</v>
      </c>
      <c r="D3" s="3" t="str">
        <f>HYPERLINK("http://www.lifeprint.com/asl101/pages-signs/s/student.htm","STUDENT")</f>
        <v>STUDENT</v>
      </c>
      <c r="E3" s="10"/>
      <c r="F3" s="2"/>
      <c r="G3" s="2"/>
      <c r="H3" s="2"/>
      <c r="I3" s="2"/>
      <c r="J3" s="12"/>
      <c r="K3" s="12"/>
      <c r="L3" s="1"/>
    </row>
    <row r="4" spans="1:12" ht="34.5" customHeight="1">
      <c r="A4" s="22">
        <v>1</v>
      </c>
      <c r="B4" s="4" t="str">
        <f>HYPERLINK("http://www.lifeprint.com/asl101/pages-signs/01/he-student.htm","STUDENT HE ?")</f>
        <v>STUDENT HE ?</v>
      </c>
      <c r="C4" s="3" t="str">
        <f>HYPERLINK("http://www.lifeprint.com/asl101/pages-signs/h/he.htm","HE, SHE, IT")</f>
        <v>HE, SHE, IT</v>
      </c>
      <c r="D4" s="3" t="str">
        <f>HYPERLINK("http://www.lifeprint.com/asl101/pages-signs/s/student.htm","STUDENT")</f>
        <v>STUDENT</v>
      </c>
      <c r="E4" s="2"/>
      <c r="F4" s="2"/>
      <c r="G4" s="2"/>
      <c r="H4" s="2"/>
      <c r="I4" s="2"/>
      <c r="J4" s="12"/>
      <c r="K4" s="12"/>
      <c r="L4" s="1"/>
    </row>
    <row r="5" spans="1:12" ht="34.5" customHeight="1">
      <c r="A5" s="22">
        <v>1</v>
      </c>
      <c r="B5" s="4" t="str">
        <f>HYPERLINK("http://www.lifeprint.com/asl101/pages-signs/01/where-bob.htm","WHERE B-O-B?")</f>
        <v>WHERE B-O-B?</v>
      </c>
      <c r="C5" s="7" t="s">
        <v>17</v>
      </c>
      <c r="D5" s="5" t="str">
        <f>HYPERLINK("http://www.lifeprint.com/asl101/pages-signs/w/where","WHERE")</f>
        <v>WHERE</v>
      </c>
      <c r="E5" s="2"/>
      <c r="F5" s="2"/>
      <c r="G5" s="2"/>
      <c r="H5" s="2"/>
      <c r="I5" s="2"/>
      <c r="J5" s="12"/>
      <c r="K5" s="12"/>
      <c r="L5" s="1"/>
    </row>
    <row r="6" spans="1:12" ht="34.5" customHeight="1">
      <c r="A6" s="22">
        <v>1</v>
      </c>
      <c r="B6" s="4" t="str">
        <f>HYPERLINK("http://www.lifeprint.com/asl101/pages-signs/01/who-he.htm","WHO HE?")</f>
        <v>WHO HE?</v>
      </c>
      <c r="C6" s="3" t="str">
        <f>HYPERLINK("http://www.lifeprint.com/asl101/pages-signs/h/he.htm","HE, SHE, IT")</f>
        <v>HE, SHE, IT</v>
      </c>
      <c r="D6" s="5" t="str">
        <f>HYPERLINK("http://www.lifeprint.com/asl101/pages-signs/w/who.htm","WHO")</f>
        <v>WHO</v>
      </c>
      <c r="E6" s="2"/>
      <c r="F6" s="2"/>
      <c r="G6" s="2"/>
      <c r="H6" s="2"/>
      <c r="I6" s="2"/>
      <c r="J6" s="12"/>
      <c r="K6" s="12"/>
      <c r="L6" s="1"/>
    </row>
    <row r="7" spans="1:12" ht="34.5" customHeight="1">
      <c r="A7" s="22">
        <v>1</v>
      </c>
      <c r="B7" s="4" t="str">
        <f>HYPERLINK("http://www.lifeprint.com/asl101/pages-signs/01/deaf-you.htm","DEAF YOU?")</f>
        <v>DEAF YOU?</v>
      </c>
      <c r="C7" s="3" t="str">
        <f>HYPERLINK("http://www.lifeprint.com/asl101/pages-signs/d/deaf.htm","DEAF")</f>
        <v>DEAF</v>
      </c>
      <c r="D7" s="3" t="str">
        <f>HYPERLINK("http://www.lifeprint.com/asl101/pages-layout/indexing.htm","YOU")</f>
        <v>YOU</v>
      </c>
      <c r="E7" s="2"/>
      <c r="F7" s="2"/>
      <c r="G7" s="2"/>
      <c r="H7" s="2"/>
      <c r="I7" s="2"/>
      <c r="J7" s="12"/>
      <c r="K7" s="12"/>
      <c r="L7" s="1"/>
    </row>
    <row r="8" spans="1:12" ht="34.5" customHeight="1">
      <c r="A8" s="22">
        <v>1</v>
      </c>
      <c r="B8" s="4" t="str">
        <f>HYPERLINK("http://www.lifeprint.com/asl101/pages-signs/01/hearing-you.htm","HEARING YOU?")</f>
        <v>HEARING YOU?</v>
      </c>
      <c r="C8" s="3" t="str">
        <f>HYPERLINK("http://www.lifeprint.com/asl101/pages-signs/h/hearing.htm","HEARING")</f>
        <v>HEARING</v>
      </c>
      <c r="D8" s="3" t="str">
        <f>HYPERLINK("http://www.lifeprint.com/asl101/pages-layout/indexing.htm","YOU")</f>
        <v>YOU</v>
      </c>
      <c r="E8" s="2"/>
      <c r="F8" s="2"/>
      <c r="G8" s="2"/>
      <c r="H8" s="2"/>
      <c r="I8" s="2"/>
      <c r="J8" s="12"/>
      <c r="K8" s="12"/>
      <c r="L8" s="1"/>
    </row>
    <row r="9" spans="1:12" ht="34.5" customHeight="1">
      <c r="A9" s="22">
        <v>1</v>
      </c>
      <c r="B9" s="4" t="str">
        <f>HYPERLINK("http://www.lifeprint.com/asl101/pages-signs/01/you-name.htm","YOU NAME?")</f>
        <v>YOU NAME?</v>
      </c>
      <c r="C9" s="3" t="str">
        <f>HYPERLINK("http://www.lifeprint.com/asl101/pages-signs/n/name.htm","NAME")</f>
        <v>NAME</v>
      </c>
      <c r="D9" s="3" t="str">
        <f>HYPERLINK("http://www.lifeprint.com/asl101/pages-layout/indexing.htm","YOU")</f>
        <v>YOU</v>
      </c>
      <c r="E9" s="2"/>
      <c r="F9" s="2"/>
      <c r="G9" s="2"/>
      <c r="H9" s="2"/>
      <c r="I9" s="2"/>
      <c r="J9" s="12"/>
      <c r="K9" s="12"/>
      <c r="L9" s="1"/>
    </row>
    <row r="10" spans="1:12" ht="34.5" customHeight="1">
      <c r="A10" s="22">
        <v>1</v>
      </c>
      <c r="B10" s="4" t="str">
        <f>HYPERLINK("http://www.lifeprint.com/asl101/pages-signs/01/student-you.htm","STUDENT YOU?")</f>
        <v>STUDENT YOU?</v>
      </c>
      <c r="C10" s="3" t="str">
        <f>HYPERLINK("http://www.lifeprint.com/asl101/pages-signs/s/student.htm","STUDENT")</f>
        <v>STUDENT</v>
      </c>
      <c r="D10" s="3" t="str">
        <f>HYPERLINK("http://www.lifeprint.com/asl101/pages-layout/indexing.htm","YOU")</f>
        <v>YOU</v>
      </c>
      <c r="E10" s="2"/>
      <c r="F10" s="2"/>
      <c r="G10" s="2"/>
      <c r="H10" s="2"/>
      <c r="I10" s="2"/>
      <c r="J10" s="12"/>
      <c r="K10" s="12"/>
      <c r="L10" s="1"/>
    </row>
    <row r="11" spans="1:12" ht="34.5" customHeight="1">
      <c r="A11" s="22">
        <v>1</v>
      </c>
      <c r="B11" s="4" t="str">
        <f>HYPERLINK("http://www.lifeprint.com/asl101/pages-signs/01/is-this-yours.htm","THIS YOUR?")</f>
        <v>THIS YOUR?</v>
      </c>
      <c r="C11" s="5" t="str">
        <f>HYPERLINK("http://www.lifeprint.com/asl101/pages-signs/t/this.htm","THIS")</f>
        <v>THIS</v>
      </c>
      <c r="D11" s="3" t="str">
        <f>HYPERLINK("http://www.lifeprint.com/asl101/pages-signs/y/your.htm","YOUR, YOURS")</f>
        <v>YOUR, YOURS</v>
      </c>
      <c r="E11" s="2"/>
      <c r="F11" s="2"/>
      <c r="G11" s="2"/>
      <c r="H11" s="2"/>
      <c r="I11" s="2"/>
      <c r="J11" s="12"/>
      <c r="K11" s="12"/>
      <c r="L11" s="1"/>
    </row>
    <row r="12" spans="1:12" ht="34.5" customHeight="1">
      <c r="A12" s="22">
        <v>1</v>
      </c>
      <c r="B12" s="4" t="str">
        <f>HYPERLINK("http://www.lifeprint.com/asl101/pages-signs/01/how-sign-thanks.htm","HOW SIGN T-H-A-N-K-S?")</f>
        <v>HOW SIGN T-H-A-N-K-S?</v>
      </c>
      <c r="C12" s="5" t="str">
        <f>HYPERLINK("http://www.lifeprint.com/asl101/pages-signs/h/how.htm","HOW")</f>
        <v>HOW</v>
      </c>
      <c r="D12" s="3" t="str">
        <f>HYPERLINK("http://www.lifeprint.com/asl101/pages-signs/s/sign.htm","SIGN")</f>
        <v>SIGN</v>
      </c>
      <c r="E12" s="4" t="str">
        <f>HYPERLINK("http://www.lifeprint.com/asl101/pages-signs/t/thankyou.htm","THANKS, THANK-you")</f>
        <v>THANKS, THANK-you</v>
      </c>
      <c r="F12" s="2"/>
      <c r="G12" s="2"/>
      <c r="H12" s="2"/>
      <c r="I12" s="2"/>
      <c r="J12" s="12"/>
      <c r="K12" s="12"/>
      <c r="L12" s="1"/>
    </row>
    <row r="13" spans="1:12" ht="34.5" customHeight="1">
      <c r="A13" s="22">
        <v>1</v>
      </c>
      <c r="B13" s="4" t="str">
        <f>HYPERLINK("http://www.lifeprint.com/asl101/pages-signs/01/they-learn-sign.htm","THEY LEARN SIGN?")</f>
        <v>THEY LEARN SIGN?</v>
      </c>
      <c r="C13" s="3" t="str">
        <f>HYPERLINK("http://www.lifeprint.com/asl101/pages-signs/l/learn.htm","LEARN")</f>
        <v>LEARN</v>
      </c>
      <c r="D13" s="3" t="str">
        <f>HYPERLINK("http://www.lifeprint.com/asl101/pages-signs/s/sign.htm","SIGN")</f>
        <v>SIGN</v>
      </c>
      <c r="E13" s="5" t="str">
        <f>HYPERLINK("http://www.lifeprint.com/asl101/pages-signs/t/they.htm","THEY, THEM, THOSE")</f>
        <v>THEY, THEM, THOSE</v>
      </c>
      <c r="F13" s="2"/>
      <c r="G13" s="2"/>
      <c r="H13" s="2"/>
      <c r="I13" s="2"/>
      <c r="J13" s="12"/>
      <c r="K13" s="12"/>
      <c r="L13" s="1"/>
    </row>
    <row r="14" spans="1:12" ht="34.5" customHeight="1">
      <c r="A14" s="22">
        <v>1</v>
      </c>
      <c r="B14" s="4" t="str">
        <f>HYPERLINK("http://www.lifeprint.com/asl101/pages-signs/01/again-name-you.htm","AGAIN, NAME YOU?")</f>
        <v>AGAIN, NAME YOU?</v>
      </c>
      <c r="C14" s="3" t="str">
        <f>HYPERLINK("http://www.lifeprint.com/asl101/pages-signs/a/again.htm","AGAIN, REPEAT")</f>
        <v>AGAIN, REPEAT</v>
      </c>
      <c r="D14" s="3" t="str">
        <f>HYPERLINK("http://www.lifeprint.com/asl101/pages-signs/n/name.htm","NAME")</f>
        <v>NAME</v>
      </c>
      <c r="E14" s="3" t="str">
        <f>HYPERLINK("http://www.lifeprint.com/asl101/pages-layout/indexing.htm","YOU")</f>
        <v>YOU</v>
      </c>
      <c r="F14" s="2"/>
      <c r="G14" s="2"/>
      <c r="H14" s="2"/>
      <c r="I14" s="2"/>
      <c r="J14" s="12"/>
      <c r="K14" s="12"/>
      <c r="L14" s="1"/>
    </row>
    <row r="15" spans="1:12" ht="34.5" customHeight="1">
      <c r="A15" s="22">
        <v>1</v>
      </c>
      <c r="B15" s="4" t="str">
        <f>HYPERLINK("http://www.lifeprint.com/asl101/pages-signs/01/asl-teacher-you.htm","ASL TEACHER YOU?")</f>
        <v>ASL TEACHER YOU?</v>
      </c>
      <c r="C15" s="7" t="s">
        <v>7</v>
      </c>
      <c r="D15" s="3" t="str">
        <f>HYPERLINK("http://www.lifeprint.com/asl101/pages-signs/t/teacher.htm","TEACHER")</f>
        <v>TEACHER</v>
      </c>
      <c r="E15" s="3" t="str">
        <f>HYPERLINK("http://www.lifeprint.com/asl101/pages-layout/indexing.htm","YOU")</f>
        <v>YOU</v>
      </c>
      <c r="F15" s="2"/>
      <c r="G15" s="2"/>
      <c r="H15" s="2"/>
      <c r="I15" s="2"/>
      <c r="J15" s="12"/>
      <c r="K15" s="12"/>
      <c r="L15" s="1"/>
    </row>
    <row r="16" spans="1:12" ht="34.5" customHeight="1">
      <c r="A16" s="22">
        <v>1</v>
      </c>
      <c r="B16" s="4" t="str">
        <f>HYPERLINK("http://www.lifeprint.com/asl101/pages-signs/01/you-understand-he.htm","YOU UNDERSTAND HE?")</f>
        <v>YOU UNDERSTAND HE?</v>
      </c>
      <c r="C16" s="3" t="str">
        <f>HYPERLINK("http://www.lifeprint.com/asl101/pages-signs/h/he.htm","HE, SHE, IT")</f>
        <v>HE, SHE, IT</v>
      </c>
      <c r="D16" s="5" t="str">
        <f>HYPERLINK("http://www.lifeprint.com/asl101/pages-signs/u/understand.htm","UNDERSTAND")</f>
        <v>UNDERSTAND</v>
      </c>
      <c r="E16" s="3" t="str">
        <f>HYPERLINK("http://www.lifeprint.com/asl101/pages-layout/indexing.htm","YOU")</f>
        <v>YOU</v>
      </c>
      <c r="F16" s="2"/>
      <c r="G16" s="2"/>
      <c r="H16" s="2"/>
      <c r="I16" s="2"/>
      <c r="J16" s="12"/>
      <c r="K16" s="12"/>
      <c r="L16" s="1"/>
    </row>
    <row r="17" spans="1:12" ht="34.5" customHeight="1">
      <c r="A17" s="22">
        <v>1</v>
      </c>
      <c r="B17" s="4" t="str">
        <f>HYPERLINK("http://www.lifeprint.com/asl101/pages-signs/01/your-teacher-who.htm","YOUR TEACHER, WHO?")</f>
        <v>YOUR TEACHER, WHO?</v>
      </c>
      <c r="C17" s="3" t="str">
        <f>HYPERLINK("http://www.lifeprint.com/asl101/pages-signs/t/teacher.htm","TEACHER")</f>
        <v>TEACHER</v>
      </c>
      <c r="D17" s="5" t="str">
        <f>HYPERLINK("http://www.lifeprint.com/asl101/pages-signs/w/who.htm","WHO")</f>
        <v>WHO</v>
      </c>
      <c r="E17" s="3" t="str">
        <f>HYPERLINK("http://www.lifeprint.com/asl101/pages-signs/y/your.htm","YOUR, YOURS")</f>
        <v>YOUR, YOURS</v>
      </c>
      <c r="F17" s="2"/>
      <c r="G17" s="2"/>
      <c r="H17" s="2"/>
      <c r="I17" s="2"/>
      <c r="J17" s="12"/>
      <c r="K17" s="12"/>
      <c r="L17" s="1"/>
    </row>
    <row r="18" spans="1:12" ht="34.5" customHeight="1">
      <c r="A18" s="22">
        <v>1</v>
      </c>
      <c r="B18" s="4" t="str">
        <f>HYPERLINK("http://www.lifeprint.com/asl101/pages-signs/01/your-teacher-name-what.htm","YOUR TEACHER NAME 'HUH'?")</f>
        <v>YOUR TEACHER NAME 'HUH'?</v>
      </c>
      <c r="C18" s="3" t="str">
        <f>HYPERLINK("http://www.lifeprint.com/asl101/pages-signs/n/name.htm","NAME")</f>
        <v>NAME</v>
      </c>
      <c r="D18" s="3" t="str">
        <f>HYPERLINK("http://www.lifeprint.com/asl101/pages-signs/t/teacher.htm","TEACHER")</f>
        <v>TEACHER</v>
      </c>
      <c r="E18" s="3" t="str">
        <f>HYPERLINK("http://www.lifeprint.com/asl101/pages-signs/y/your.htm","YOUR, YOURS")</f>
        <v>YOUR, YOURS</v>
      </c>
      <c r="F18" s="5" t="str">
        <f>HYPERLINK("http://www.lifeprint.com/asl101/pages-signs/w/what.htm","WHAT, HUH?")</f>
        <v>WHAT, HUH?</v>
      </c>
      <c r="G18" s="10"/>
      <c r="H18" s="2"/>
      <c r="I18" s="2"/>
      <c r="J18" s="12"/>
      <c r="K18" s="12"/>
      <c r="L18" s="1"/>
    </row>
    <row r="19" spans="1:12" ht="34.5" customHeight="1">
      <c r="A19" s="22">
        <v>1</v>
      </c>
      <c r="B19" s="4" t="str">
        <f>HYPERLINK("http://www.lifeprint.com/asl101/pages-signs/01/learn-sign-like-you.htm","YOU LIKE LEARN SIGN?")</f>
        <v>YOU LIKE LEARN SIGN?</v>
      </c>
      <c r="C19" s="3" t="str">
        <f>HYPERLINK("http://www.lifeprint.com/asl101/pages-signs/l/learn.htm","LEARN")</f>
        <v>LEARN</v>
      </c>
      <c r="D19" s="3" t="str">
        <f>HYPERLINK("http://www.lifeprint.com/asl101/pages-signs/l/like.htm","LIKE (emotion)")</f>
        <v>LIKE (emotion)</v>
      </c>
      <c r="E19" s="3" t="str">
        <f>HYPERLINK("http://www.lifeprint.com/asl101/pages-signs/s/sign.htm","SIGN")</f>
        <v>SIGN</v>
      </c>
      <c r="F19" s="3" t="str">
        <f>HYPERLINK("http://www.lifeprint.com/asl101/pages-layout/indexing.htm","YOU")</f>
        <v>YOU</v>
      </c>
      <c r="G19" s="2"/>
      <c r="H19" s="2"/>
      <c r="I19" s="2"/>
      <c r="J19" s="12"/>
      <c r="K19" s="12"/>
      <c r="L19" s="1"/>
    </row>
    <row r="20" spans="1:12" ht="34.5" customHeight="1">
      <c r="A20" s="22">
        <v>1</v>
      </c>
      <c r="B20" s="4" t="str">
        <f>HYPERLINK("http://www.lifeprint.com/asl101/pages-signs/01/you-learn-sign-where.htm","YOU LEARN SIGN, WHERE?")</f>
        <v>YOU LEARN SIGN, WHERE?</v>
      </c>
      <c r="C20" s="3" t="str">
        <f>HYPERLINK("http://www.lifeprint.com/asl101/pages-signs/l/learn.htm","LEARN")</f>
        <v>LEARN</v>
      </c>
      <c r="D20" s="3" t="str">
        <f>HYPERLINK("http://www.lifeprint.com/asl101/pages-signs/s/sign.htm","SIGN")</f>
        <v>SIGN</v>
      </c>
      <c r="E20" s="5" t="str">
        <f>HYPERLINK("http://www.lifeprint.com/asl101/pages-signs/w/where","WHERE")</f>
        <v>WHERE</v>
      </c>
      <c r="F20" s="3" t="str">
        <f>HYPERLINK("http://www.lifeprint.com/asl101/pages-layout/indexing.htm","YOU")</f>
        <v>YOU</v>
      </c>
      <c r="G20" s="2"/>
      <c r="H20" s="2"/>
      <c r="I20" s="2"/>
      <c r="J20" s="12"/>
      <c r="K20" s="12"/>
      <c r="L20" s="1"/>
    </row>
    <row r="21" spans="1:12" ht="34.5" customHeight="1">
      <c r="A21" s="22">
        <v>1</v>
      </c>
      <c r="B21" s="4" t="str">
        <f>HYPERLINK("http://www.lifeprint.com/asl101/pages-signs/01/you-learn-sign-why.htm","YOU LEARN SIGN, WHY ?")</f>
        <v>YOU LEARN SIGN, WHY ?</v>
      </c>
      <c r="C21" s="3" t="str">
        <f>HYPERLINK("http://www.lifeprint.com/asl101/pages-signs/l/learn.htm","LEARN")</f>
        <v>LEARN</v>
      </c>
      <c r="D21" s="3" t="str">
        <f>HYPERLINK("http://www.lifeprint.com/asl101/pages-signs/s/sign.htm","SIGN")</f>
        <v>SIGN</v>
      </c>
      <c r="E21" s="5" t="str">
        <f>HYPERLINK("http://www.lifeprint.com/asl101/pages-signs/w/why.htm","WHY")</f>
        <v>WHY</v>
      </c>
      <c r="F21" s="3" t="str">
        <f>HYPERLINK("http://www.lifeprint.com/asl101/pages-layout/indexing.htm","YOU")</f>
        <v>YOU</v>
      </c>
      <c r="G21" s="2"/>
      <c r="H21" s="2"/>
      <c r="I21" s="2"/>
      <c r="J21" s="12"/>
      <c r="K21" s="12"/>
      <c r="L21" s="1"/>
    </row>
    <row r="22" spans="1:12" ht="34.5" customHeight="1">
      <c r="A22" s="22">
        <v>2</v>
      </c>
      <c r="B22" s="10" t="s">
        <v>18</v>
      </c>
      <c r="C22" s="5" t="str">
        <f>HYPERLINK("http://www.lifeprint.com/asl101/pages-signs/h/his.htm","HIS, HERS, ITS")</f>
        <v>HIS, HERS, ITS</v>
      </c>
      <c r="D22" s="5" t="str">
        <f>HYPERLINK("http://www.lifeprint.com/asl101/pages-signs/t/this.htm","THIS")</f>
        <v>THIS</v>
      </c>
      <c r="E22" s="2"/>
      <c r="F22" s="2"/>
      <c r="G22" s="2"/>
      <c r="H22" s="2"/>
      <c r="I22" s="2"/>
      <c r="J22" s="12"/>
      <c r="K22" s="12"/>
      <c r="L22" s="1"/>
    </row>
    <row r="23" spans="1:12" ht="34.5" customHeight="1">
      <c r="A23" s="22">
        <v>2</v>
      </c>
      <c r="B23" s="4" t="str">
        <f>HYPERLINK("http://www.lifeprint.com/asl101/pages-signs/02/children-you.htm","CHILDREN YOU?")</f>
        <v>CHILDREN YOU?</v>
      </c>
      <c r="C23" s="6" t="str">
        <f>HYPERLINK("http://www.lifeprint.com/asl101/pages-signs/c/child.htm","CHILDREN")</f>
        <v>CHILDREN</v>
      </c>
      <c r="D23" s="3" t="str">
        <f>HYPERLINK("http://www.lifeprint.com/asl101/pages-layout/indexing.htm","YOU")</f>
        <v>YOU</v>
      </c>
      <c r="E23" s="2"/>
      <c r="F23" s="2"/>
      <c r="G23" s="2"/>
      <c r="H23" s="2"/>
      <c r="I23" s="2"/>
      <c r="J23" s="12"/>
      <c r="K23" s="12"/>
      <c r="L23" s="1"/>
    </row>
    <row r="24" spans="1:12" ht="34.5" customHeight="1">
      <c r="A24" s="22">
        <v>2</v>
      </c>
      <c r="B24" s="4" t="str">
        <f>HYPERLINK("http://www.lifeprint.com/asl101/pages-signs/02/you-divorce-you.htm","YOU DIVORCED YOU?")</f>
        <v>YOU DIVORCED YOU?</v>
      </c>
      <c r="C24" s="5" t="str">
        <f>HYPERLINK("http://www.lifeprint.com/asl101/pages-signs/d/divorce.htm","DIVORCE")</f>
        <v>DIVORCE</v>
      </c>
      <c r="D24" s="3" t="str">
        <f>HYPERLINK("http://www.lifeprint.com/asl101/pages-layout/indexing.htm","YOU")</f>
        <v>YOU</v>
      </c>
      <c r="E24" s="10"/>
      <c r="F24" s="2"/>
      <c r="G24" s="2"/>
      <c r="H24" s="2"/>
      <c r="I24" s="2"/>
      <c r="J24" s="12"/>
      <c r="K24" s="12"/>
      <c r="L24" s="1"/>
    </row>
    <row r="25" spans="1:12" ht="34.5" customHeight="1">
      <c r="A25" s="22">
        <v>2</v>
      </c>
      <c r="B25" s="4" t="str">
        <f>HYPERLINK("http://www.lifeprint.com/asl101/pages-signs/02/you-married-q.htm","YOU MARRIED?")</f>
        <v>YOU MARRIED?</v>
      </c>
      <c r="C25" s="5" t="str">
        <f>HYPERLINK("http://www.lifeprint.com/asl101/pages-signs/m/marriage.htm","MARRY, MARRIAGE")</f>
        <v>MARRY, MARRIAGE</v>
      </c>
      <c r="D25" s="3" t="str">
        <f>HYPERLINK("http://www.lifeprint.com/asl101/pages-layout/indexing.htm","YOU")</f>
        <v>YOU</v>
      </c>
      <c r="E25" s="2"/>
      <c r="F25" s="2"/>
      <c r="G25" s="2"/>
      <c r="H25" s="2"/>
      <c r="I25" s="2"/>
      <c r="J25" s="12"/>
      <c r="K25" s="12"/>
      <c r="L25" s="1"/>
    </row>
    <row r="26" spans="1:12" ht="34.5" customHeight="1">
      <c r="A26" s="22">
        <v>2</v>
      </c>
      <c r="B26" s="4" t="str">
        <f>HYPERLINK("http://www.lifeprint.com/asl101/pages-signs/02/this-your.htm","THIS YOUR? ")</f>
        <v>THIS YOUR? </v>
      </c>
      <c r="C26" s="5" t="str">
        <f>HYPERLINK("http://www.lifeprint.com/asl101/pages-signs/t/this.htm","THIS")</f>
        <v>THIS</v>
      </c>
      <c r="D26" s="3" t="str">
        <f>HYPERLINK("http://www.lifeprint.com/asl101/pages-signs/y/your.htm","YOUR, YOURS")</f>
        <v>YOUR, YOURS</v>
      </c>
      <c r="E26" s="2"/>
      <c r="F26" s="2"/>
      <c r="G26" s="2"/>
      <c r="H26" s="2"/>
      <c r="I26" s="2"/>
      <c r="J26" s="12"/>
      <c r="K26" s="12"/>
      <c r="L26" s="1"/>
    </row>
    <row r="27" spans="1:12" ht="34.5" customHeight="1">
      <c r="A27" s="22">
        <v>2</v>
      </c>
      <c r="B27" s="4" t="str">
        <f>HYPERLINK("http://www.lifeprint.com/asl101/pages-signs/02/brother-how-many-you.htm","BROTHER YOU HOW-MANY?")</f>
        <v>BROTHER YOU HOW-MANY?</v>
      </c>
      <c r="C27" s="5" t="str">
        <f>HYPERLINK("http://www.lifeprint.com/asl101/pages-signs/b/brother.htm","BROTHER")</f>
        <v>BROTHER</v>
      </c>
      <c r="D27" s="5" t="str">
        <f>HYPERLINK("http://www.lifeprint.com/asl101/pages-signs/h/how-many.htm","HOW-MANY")</f>
        <v>HOW-MANY</v>
      </c>
      <c r="E27" s="3" t="str">
        <f aca="true" t="shared" si="0" ref="E27:E34">HYPERLINK("http://www.lifeprint.com/asl101/pages-layout/indexing.htm","YOU")</f>
        <v>YOU</v>
      </c>
      <c r="F27" s="2"/>
      <c r="G27" s="2"/>
      <c r="H27" s="2"/>
      <c r="I27" s="2"/>
      <c r="J27" s="12"/>
      <c r="K27" s="12"/>
      <c r="L27" s="1"/>
    </row>
    <row r="28" spans="1:12" ht="34.5" customHeight="1">
      <c r="A28" s="22">
        <v>2</v>
      </c>
      <c r="B28" s="4" t="str">
        <f>HYPERLINK("http://www.lifeprint.com/asl101/pages-signs/02/you-name-bob.htm","YOU NAME B-O-B, YOU?")</f>
        <v>YOU NAME B-O-B, YOU?</v>
      </c>
      <c r="C28" s="7" t="s">
        <v>17</v>
      </c>
      <c r="D28" s="3" t="str">
        <f>HYPERLINK("http://www.lifeprint.com/asl101/pages-signs/n/name.htm","NAME")</f>
        <v>NAME</v>
      </c>
      <c r="E28" s="3" t="str">
        <f t="shared" si="0"/>
        <v>YOU</v>
      </c>
      <c r="F28" s="10"/>
      <c r="G28" s="2"/>
      <c r="H28" s="2"/>
      <c r="I28" s="2"/>
      <c r="J28" s="12"/>
      <c r="K28" s="12"/>
      <c r="L28" s="1"/>
    </row>
    <row r="29" spans="1:12" ht="34.5" customHeight="1">
      <c r="A29" s="22">
        <v>2</v>
      </c>
      <c r="B29" s="4" t="str">
        <f>HYPERLINK("http://www.lifeprint.com/asl101/pages-signs/02/hey-what-name-you.htm","HEY, NAME YOU?")</f>
        <v>HEY, NAME YOU?</v>
      </c>
      <c r="C29" s="5" t="str">
        <f>HYPERLINK("http://www.lifeprint.com/asl101/pages-signs/h/hey.htm","HEY")</f>
        <v>HEY</v>
      </c>
      <c r="D29" s="3" t="str">
        <f>HYPERLINK("http://www.lifeprint.com/asl101/pages-signs/n/name.htm","NAME")</f>
        <v>NAME</v>
      </c>
      <c r="E29" s="3" t="str">
        <f t="shared" si="0"/>
        <v>YOU</v>
      </c>
      <c r="F29" s="2"/>
      <c r="G29" s="2"/>
      <c r="H29" s="2"/>
      <c r="I29" s="2"/>
      <c r="J29" s="12"/>
      <c r="K29" s="12"/>
      <c r="L29" s="1"/>
    </row>
    <row r="30" spans="1:12" ht="34.5" customHeight="1">
      <c r="A30" s="22">
        <v>2</v>
      </c>
      <c r="B30" s="4" t="str">
        <f>HYPERLINK("http://www.lifeprint.com/asl101/pages-signs/02/you-have-sister.htm","YOU HAVE SISTER?")</f>
        <v>YOU HAVE SISTER?</v>
      </c>
      <c r="C30" s="5" t="str">
        <f>HYPERLINK("http://www.lifeprint.com/asl101/pages-signs/h/have.htm","HAVE")</f>
        <v>HAVE</v>
      </c>
      <c r="D30" s="5" t="str">
        <f>HYPERLINK("http://www.lifeprint.com/asl101/pages-signs/s/sister.htm","SISTER")</f>
        <v>SISTER</v>
      </c>
      <c r="E30" s="3" t="str">
        <f t="shared" si="0"/>
        <v>YOU</v>
      </c>
      <c r="F30" s="2"/>
      <c r="G30" s="2"/>
      <c r="H30" s="2"/>
      <c r="I30" s="2"/>
      <c r="J30" s="12"/>
      <c r="K30" s="12"/>
      <c r="L30" s="1"/>
    </row>
    <row r="31" spans="1:12" ht="34.5" customHeight="1">
      <c r="A31" s="22">
        <v>2</v>
      </c>
      <c r="B31" s="4" t="str">
        <f>HYPERLINK("http://www.lifeprint.com/asl101/pages-signs/02/sister-you-how-many.htm","SISTER HOW-MANY YOU?")</f>
        <v>SISTER HOW-MANY YOU?</v>
      </c>
      <c r="C31" s="5" t="str">
        <f>HYPERLINK("http://www.lifeprint.com/asl101/pages-signs/h/how-many.htm","HOW-MANY")</f>
        <v>HOW-MANY</v>
      </c>
      <c r="D31" s="5" t="str">
        <f>HYPERLINK("http://www.lifeprint.com/asl101/pages-signs/s/sister.htm","SISTER")</f>
        <v>SISTER</v>
      </c>
      <c r="E31" s="3" t="str">
        <f t="shared" si="0"/>
        <v>YOU</v>
      </c>
      <c r="F31" s="2"/>
      <c r="G31" s="2"/>
      <c r="H31" s="2"/>
      <c r="I31" s="2"/>
      <c r="J31" s="12"/>
      <c r="K31" s="12"/>
      <c r="L31" s="1"/>
    </row>
    <row r="32" spans="1:12" ht="34.5" customHeight="1">
      <c r="A32" s="22">
        <v>2</v>
      </c>
      <c r="B32" s="4" t="str">
        <f>HYPERLINK("http://www.lifeprint.com/asl101/pages-signs/02/you-LIVE, ADDRESS-where.htm","YOU LIVE, ADDRESS WHERE ?")</f>
        <v>YOU LIVE, ADDRESS WHERE ?</v>
      </c>
      <c r="C32" s="4" t="str">
        <f>HYPERLINK("http://www.lifeprint.com/asl101/pages-signs/l/live.htm","LIFE, LIVE, ADDRESS")</f>
        <v>LIFE, LIVE, ADDRESS</v>
      </c>
      <c r="D32" s="5" t="str">
        <f>HYPERLINK("http://www.lifeprint.com/asl101/pages-signs/w/where","WHERE")</f>
        <v>WHERE</v>
      </c>
      <c r="E32" s="3" t="str">
        <f t="shared" si="0"/>
        <v>YOU</v>
      </c>
      <c r="F32" s="2"/>
      <c r="G32" s="2"/>
      <c r="H32" s="2"/>
      <c r="I32" s="2"/>
      <c r="J32" s="12"/>
      <c r="K32" s="12"/>
      <c r="L32" s="1"/>
    </row>
    <row r="33" spans="1:12" ht="34.5" customHeight="1">
      <c r="A33" s="22">
        <v>2</v>
      </c>
      <c r="B33" s="4" t="str">
        <f>HYPERLINK("http://www.lifeprint.com/asl101/pages-signs/02/you-LIVE, ADDRESS-where-you.htm","YOU LIVE, ADDRESS WHERE?")</f>
        <v>YOU LIVE, ADDRESS WHERE?</v>
      </c>
      <c r="C33" s="4" t="str">
        <f>HYPERLINK("http://www.lifeprint.com/asl101/pages-signs/l/live.htm","LIFE, LIVE, ADDRESS")</f>
        <v>LIFE, LIVE, ADDRESS</v>
      </c>
      <c r="D33" s="5" t="str">
        <f>HYPERLINK("http://www.lifeprint.com/asl101/pages-signs/w/where","WHERE")</f>
        <v>WHERE</v>
      </c>
      <c r="E33" s="3" t="str">
        <f t="shared" si="0"/>
        <v>YOU</v>
      </c>
      <c r="F33" s="2"/>
      <c r="G33" s="2"/>
      <c r="H33" s="2"/>
      <c r="I33" s="2"/>
      <c r="J33" s="12"/>
      <c r="K33" s="12"/>
      <c r="L33" s="1"/>
    </row>
    <row r="34" spans="1:12" ht="34.5" customHeight="1">
      <c r="A34" s="22">
        <v>2</v>
      </c>
      <c r="B34" s="4" t="str">
        <f>HYPERLINK("http://www.lifeprint.com/asl101/pages-signs/02/you-work-where.htm","YOU WORK WHERE?")</f>
        <v>YOU WORK WHERE?</v>
      </c>
      <c r="C34" s="5" t="str">
        <f>HYPERLINK("http://www.lifeprint.com/asl101/pages-signs/w/where","WHERE")</f>
        <v>WHERE</v>
      </c>
      <c r="D34" s="5" t="str">
        <f>HYPERLINK("http://www.lifeprint.com/asl101/pages-signs/w/work.htm","WORK")</f>
        <v>WORK</v>
      </c>
      <c r="E34" s="3" t="str">
        <f t="shared" si="0"/>
        <v>YOU</v>
      </c>
      <c r="F34" s="2"/>
      <c r="G34" s="2"/>
      <c r="H34" s="2"/>
      <c r="I34" s="2"/>
      <c r="J34" s="12"/>
      <c r="K34" s="12"/>
      <c r="L34" s="1"/>
    </row>
    <row r="35" spans="1:12" ht="34.5" customHeight="1">
      <c r="A35" s="22">
        <v>2</v>
      </c>
      <c r="B35" s="4" t="str">
        <f>HYPERLINK("http://www.lifeprint.com/asl101/pages-signs/02/your-dad-deaf.htm","YOUR DAD DEAF?")</f>
        <v>YOUR DAD DEAF?</v>
      </c>
      <c r="C35" s="5" t="str">
        <f>HYPERLINK("http://www.lifeprint.com/asl101/pages-signs/d/dad.htm","DAD, FATHER")</f>
        <v>DAD, FATHER</v>
      </c>
      <c r="D35" s="3" t="str">
        <f>HYPERLINK("http://www.lifeprint.com/asl101/pages-signs/d/deaf.htm","DEAF")</f>
        <v>DEAF</v>
      </c>
      <c r="E35" s="3" t="str">
        <f>HYPERLINK("http://www.lifeprint.com/asl101/pages-signs/y/your.htm","YOUR, YOURS")</f>
        <v>YOUR, YOURS</v>
      </c>
      <c r="F35" s="2"/>
      <c r="G35" s="2"/>
      <c r="H35" s="2"/>
      <c r="I35" s="2"/>
      <c r="J35" s="12"/>
      <c r="K35" s="12"/>
      <c r="L35" s="1"/>
    </row>
    <row r="36" spans="1:12" ht="34.5" customHeight="1">
      <c r="A36" s="22">
        <v>2</v>
      </c>
      <c r="B36" s="4" t="str">
        <f>HYPERLINK("http://www.lifeprint.com/asl101/pages-signs/02/your-sister-single.htm","YOUR SISTER SINGLE?")</f>
        <v>YOUR SISTER SINGLE?</v>
      </c>
      <c r="C36" s="5" t="str">
        <f>HYPERLINK("http://www.lifeprint.com/asl101/pages-signs/s/single.htm","SINGLE, SOMEONE, SOMETHING, ALONE")</f>
        <v>SINGLE, SOMEONE, SOMETHING, ALONE</v>
      </c>
      <c r="D36" s="5" t="str">
        <f>HYPERLINK("http://www.lifeprint.com/asl101/pages-signs/s/sister.htm","SISTER")</f>
        <v>SISTER</v>
      </c>
      <c r="E36" s="3" t="str">
        <f>HYPERLINK("http://www.lifeprint.com/asl101/pages-signs/y/your.htm","YOUR, YOURS")</f>
        <v>YOUR, YOURS</v>
      </c>
      <c r="F36" s="2"/>
      <c r="G36" s="2"/>
      <c r="H36" s="2"/>
      <c r="I36" s="2"/>
      <c r="J36" s="12"/>
      <c r="K36" s="12"/>
      <c r="L36" s="1"/>
    </row>
    <row r="37" spans="1:12" ht="34.5" customHeight="1">
      <c r="A37" s="22">
        <v>2</v>
      </c>
      <c r="B37" s="4" t="str">
        <f>HYPERLINK("http://www.lifeprint.com/asl101/pages-signs/02/you-meet-my-brother-you.htm","You-MEET MY BROTHER YOU?")</f>
        <v>You-MEET MY BROTHER YOU?</v>
      </c>
      <c r="C37" s="5" t="str">
        <f>HYPERLINK("http://www.lifeprint.com/asl101/pages-signs/b/brother.htm","BROTHER")</f>
        <v>BROTHER</v>
      </c>
      <c r="D37" s="5" t="str">
        <f>HYPERLINK("http://www.lifeprint.com/asl101/pages-signs/m/meet.htm","MEET, you-MEET")</f>
        <v>MEET, you-MEET</v>
      </c>
      <c r="E37" s="5" t="str">
        <f>HYPERLINK("http://www.lifeprint.com/asl101/pages-signs/m/my.htm","MY, MINE")</f>
        <v>MY, MINE</v>
      </c>
      <c r="F37" s="3" t="str">
        <f>HYPERLINK("http://www.lifeprint.com/asl101/pages-layout/indexing.htm","YOU")</f>
        <v>YOU</v>
      </c>
      <c r="G37" s="2"/>
      <c r="H37" s="2"/>
      <c r="I37" s="2"/>
      <c r="J37" s="12"/>
      <c r="K37" s="12"/>
      <c r="L37" s="1"/>
    </row>
    <row r="38" spans="1:12" ht="34.5" customHeight="1">
      <c r="A38" s="22">
        <v>2</v>
      </c>
      <c r="B38" s="4" t="str">
        <f>HYPERLINK("http://www.lifeprint.com/asl101/pages-signs/02/how-sign-they.htm","HOW YOU SIGN T-H-E-Y?")</f>
        <v>HOW YOU SIGN T-H-E-Y?</v>
      </c>
      <c r="C38" s="5" t="str">
        <f>HYPERLINK("http://www.lifeprint.com/asl101/pages-signs/h/how.htm","HOW")</f>
        <v>HOW</v>
      </c>
      <c r="D38" s="3" t="str">
        <f>HYPERLINK("http://www.lifeprint.com/asl101/pages-signs/s/sign.htm","SIGN")</f>
        <v>SIGN</v>
      </c>
      <c r="E38" s="5" t="str">
        <f>HYPERLINK("http://www.lifeprint.com/asl101/pages-signs/t/they.htm","THEY, THEM, THOSE")</f>
        <v>THEY, THEM, THOSE</v>
      </c>
      <c r="F38" s="3" t="str">
        <f>HYPERLINK("http://www.lifeprint.com/asl101/pages-layout/indexing.htm","YOU")</f>
        <v>YOU</v>
      </c>
      <c r="G38" s="2"/>
      <c r="H38" s="2"/>
      <c r="I38" s="2"/>
      <c r="J38" s="12"/>
      <c r="K38" s="12"/>
      <c r="L38" s="1"/>
    </row>
    <row r="39" spans="1:12" ht="34.5" customHeight="1">
      <c r="A39" s="22">
        <v>2</v>
      </c>
      <c r="B39" s="4" t="str">
        <f>HYPERLINK("http://www.lifeprint.com/asl101/pages-signs/02/how-sign-we.htm","HOW YOU SIGN W-E?")</f>
        <v>HOW YOU SIGN W-E?</v>
      </c>
      <c r="C39" s="5" t="str">
        <f>HYPERLINK("http://www.lifeprint.com/asl101/pages-signs/h/how.htm","HOW")</f>
        <v>HOW</v>
      </c>
      <c r="D39" s="3" t="str">
        <f>HYPERLINK("http://www.lifeprint.com/asl101/pages-signs/s/sign.htm","SIGN")</f>
        <v>SIGN</v>
      </c>
      <c r="E39" s="5" t="str">
        <f>HYPERLINK("http://www.lifeprint.com/asl101/pages-signs/i/indexing.htm","WE, US")</f>
        <v>WE, US</v>
      </c>
      <c r="F39" s="3" t="str">
        <f>HYPERLINK("http://www.lifeprint.com/asl101/pages-layout/indexing.htm","YOU")</f>
        <v>YOU</v>
      </c>
      <c r="G39" s="2"/>
      <c r="H39" s="2"/>
      <c r="I39" s="2"/>
      <c r="J39" s="12"/>
      <c r="K39" s="12"/>
      <c r="L39" s="1"/>
    </row>
    <row r="40" spans="1:12" ht="34.5" customHeight="1">
      <c r="A40" s="22">
        <v>2</v>
      </c>
      <c r="B40" s="4" t="str">
        <f>HYPERLINK("http://www.lifeprint.com/asl101/pages-signs/02/your-mom-name-what.htm","YOUR MOM NAME WHAT?")</f>
        <v>YOUR MOM NAME WHAT?</v>
      </c>
      <c r="C40" s="5" t="str">
        <f>HYPERLINK("http://www.lifeprint.com/asl101/pages-signs/m/mom.htm","MOM, MOTHER")</f>
        <v>MOM, MOTHER</v>
      </c>
      <c r="D40" s="3" t="str">
        <f>HYPERLINK("http://www.lifeprint.com/asl101/pages-signs/n/name.htm","NAME")</f>
        <v>NAME</v>
      </c>
      <c r="E40" s="5" t="str">
        <f>HYPERLINK("http://www.lifeprint.com/asl101/pages-signs/w/what.htm","WHAT, HUH?")</f>
        <v>WHAT, HUH?</v>
      </c>
      <c r="F40" s="3" t="str">
        <f>HYPERLINK("http://www.lifeprint.com/asl101/pages-signs/y/your.htm","YOUR, YOURS")</f>
        <v>YOUR, YOURS</v>
      </c>
      <c r="G40" s="2"/>
      <c r="H40" s="2"/>
      <c r="I40" s="2"/>
      <c r="J40" s="12"/>
      <c r="K40" s="12"/>
      <c r="L40" s="1"/>
    </row>
    <row r="41" spans="1:12" ht="34.5" customHeight="1">
      <c r="A41" s="22">
        <v>2</v>
      </c>
      <c r="B41" s="4" t="str">
        <f>HYPERLINK("http://www.lifeprint.com/asl101/pages-signs/02/your-dad-name-spell-slow.htm","YOUR DAD NAME, SPELL SLOW.")</f>
        <v>YOUR DAD NAME, SPELL SLOW.</v>
      </c>
      <c r="C41" s="5" t="str">
        <f>HYPERLINK("http://www.lifeprint.com/asl101/pages-signs/d/dad.htm","DAD, FATHER")</f>
        <v>DAD, FATHER</v>
      </c>
      <c r="D41" s="3" t="str">
        <f>HYPERLINK("http://www.lifeprint.com/asl101/pages-signs/n/name.htm","NAME")</f>
        <v>NAME</v>
      </c>
      <c r="E41" s="5" t="str">
        <f>HYPERLINK("http://www.lifeprint.com/asl101/pages-signs/s/slow.htm","SLOW")</f>
        <v>SLOW</v>
      </c>
      <c r="F41" s="5" t="str">
        <f>HYPERLINK("http://www.lifeprint.com/asl101/pages-signs/s/spell.htm","SPELL, FINGERSPELL")</f>
        <v>SPELL, FINGERSPELL</v>
      </c>
      <c r="G41" s="3" t="str">
        <f>HYPERLINK("http://www.lifeprint.com/asl101/pages-signs/y/your.htm","YOUR, YOURS")</f>
        <v>YOUR, YOURS</v>
      </c>
      <c r="H41" s="2"/>
      <c r="I41" s="2"/>
      <c r="J41" s="12"/>
      <c r="K41" s="12"/>
      <c r="L41" s="1"/>
    </row>
    <row r="42" spans="1:12" ht="34.5" customHeight="1">
      <c r="A42" s="22">
        <v>3</v>
      </c>
      <c r="B42" s="4" t="str">
        <f>HYPERLINK("http://www.lifeprint.com/asl101/pages-signs/03/family-deaf.htm","FAMILY DEAF?")</f>
        <v>FAMILY DEAF?</v>
      </c>
      <c r="C42" s="3" t="str">
        <f>HYPERLINK("http://www.lifeprint.com/asl101/pages-signs/d/deaf.htm","DEAF")</f>
        <v>DEAF</v>
      </c>
      <c r="D42" s="5" t="str">
        <f>HYPERLINK("http://www.lifeprint.com/asl101/pages-signs/f/family.htm","FAMILY")</f>
        <v>FAMILY</v>
      </c>
      <c r="E42" s="2"/>
      <c r="F42" s="2"/>
      <c r="G42" s="2"/>
      <c r="H42" s="2"/>
      <c r="I42" s="2"/>
      <c r="J42" s="12"/>
      <c r="K42" s="12"/>
      <c r="L42" s="1"/>
    </row>
    <row r="43" spans="1:12" ht="34.5" customHeight="1">
      <c r="A43" s="22">
        <v>3</v>
      </c>
      <c r="B43" s="4" t="str">
        <f>HYPERLINK("http://www.lifeprint.com/asl101/pages-signs/03/he-who-he.htm","HE WHO?")</f>
        <v>HE WHO?</v>
      </c>
      <c r="C43" s="3" t="str">
        <f>HYPERLINK("http://www.lifeprint.com/asl101/pages-signs/h/he.htm","HE, SHE, IT")</f>
        <v>HE, SHE, IT</v>
      </c>
      <c r="D43" s="5" t="str">
        <f>HYPERLINK("http://www.lifeprint.com/asl101/pages-signs/w/who.htm","WHO")</f>
        <v>WHO</v>
      </c>
      <c r="E43" s="2"/>
      <c r="F43" s="2"/>
      <c r="G43" s="2"/>
      <c r="H43" s="2"/>
      <c r="I43" s="2"/>
      <c r="J43" s="12"/>
      <c r="K43" s="12"/>
      <c r="L43" s="1"/>
    </row>
    <row r="44" spans="1:12" ht="34.5" customHeight="1">
      <c r="A44" s="22">
        <v>3</v>
      </c>
      <c r="B44" s="4" t="str">
        <f>HYPERLINK("http://www.lifeprint.com/asl101/pages-signs/03/name-you.htm","NAME YOU?")</f>
        <v>NAME YOU?</v>
      </c>
      <c r="C44" s="3" t="str">
        <f>HYPERLINK("http://www.lifeprint.com/asl101/pages-signs/n/name.htm","NAME")</f>
        <v>NAME</v>
      </c>
      <c r="D44" s="3" t="str">
        <f>HYPERLINK("http://www.lifeprint.com/asl101/pages-layout/indexing.htm","YOU")</f>
        <v>YOU</v>
      </c>
      <c r="E44" s="2"/>
      <c r="F44" s="2"/>
      <c r="G44" s="2"/>
      <c r="H44" s="2"/>
      <c r="I44" s="2"/>
      <c r="J44" s="12"/>
      <c r="K44" s="12"/>
      <c r="L44" s="1"/>
    </row>
    <row r="45" spans="1:12" ht="34.5" customHeight="1">
      <c r="A45" s="22">
        <v>3</v>
      </c>
      <c r="B45" s="4" t="str">
        <f>HYPERLINK("http://www.lifeprint.com/asl101/pages-signs/03/how-sign-fine.htm","HOW SIGN F-I-N-E?")</f>
        <v>HOW SIGN F-I-N-E?</v>
      </c>
      <c r="C45" s="6" t="str">
        <f>HYPERLINK("http://www.lifeprint.com/asl101/pages-signs/f/fine.htm","FINE")</f>
        <v>FINE</v>
      </c>
      <c r="D45" s="5" t="str">
        <f>HYPERLINK("http://www.lifeprint.com/asl101/pages-signs/h/how.htm","HOW")</f>
        <v>HOW</v>
      </c>
      <c r="E45" s="3" t="str">
        <f>HYPERLINK("http://www.lifeprint.com/asl101/pages-signs/s/sign.htm","SIGN")</f>
        <v>SIGN</v>
      </c>
      <c r="F45" s="2"/>
      <c r="G45" s="2"/>
      <c r="H45" s="2"/>
      <c r="I45" s="2"/>
      <c r="J45" s="12"/>
      <c r="K45" s="12"/>
      <c r="L45" s="1"/>
    </row>
    <row r="46" spans="1:12" ht="34.5" customHeight="1">
      <c r="A46" s="22">
        <v>3</v>
      </c>
      <c r="B46" s="4" t="str">
        <f>HYPERLINK("http://www.lifeprint.com/asl101/pages-signs/03/children-how-many-you.htm","CHILDREN, HOW-MANY YOU?")</f>
        <v>CHILDREN, HOW-MANY YOU?</v>
      </c>
      <c r="C46" s="6" t="str">
        <f>HYPERLINK("http://www.lifeprint.com/asl101/pages-signs/c/child.htm","CHILDREN")</f>
        <v>CHILDREN</v>
      </c>
      <c r="D46" s="5" t="str">
        <f>HYPERLINK("http://www.lifeprint.com/asl101/pages-signs/h/how-many.htm","HOW-MANY")</f>
        <v>HOW-MANY</v>
      </c>
      <c r="E46" s="3" t="str">
        <f aca="true" t="shared" si="1" ref="E46:E51">HYPERLINK("http://www.lifeprint.com/asl101/pages-layout/indexing.htm","YOU")</f>
        <v>YOU</v>
      </c>
      <c r="F46" s="2"/>
      <c r="G46" s="2"/>
      <c r="H46" s="2"/>
      <c r="I46" s="2"/>
      <c r="J46" s="12"/>
      <c r="K46" s="12"/>
      <c r="L46" s="1"/>
    </row>
    <row r="47" spans="1:12" ht="34.5" customHeight="1">
      <c r="A47" s="22">
        <v>3</v>
      </c>
      <c r="B47" s="4" t="str">
        <f>HYPERLINK("http://www.lifeprint.com/asl101/pages-signs/03/city-you-LIVE, ADDRESS.htm","CITY YOU LIVE, ADDRESS?")</f>
        <v>CITY YOU LIVE, ADDRESS?</v>
      </c>
      <c r="C47" s="4" t="str">
        <f>HYPERLINK("http://www.lifeprint.com/asl101/pages-signs/c/city.htm","CITY, TOWN")</f>
        <v>CITY, TOWN</v>
      </c>
      <c r="D47" s="4" t="str">
        <f>HYPERLINK("http://www.lifeprint.com/asl101/pages-signs/l/live.htm","LIFE, LIVE, ADDRESS")</f>
        <v>LIFE, LIVE, ADDRESS</v>
      </c>
      <c r="E47" s="3" t="str">
        <f t="shared" si="1"/>
        <v>YOU</v>
      </c>
      <c r="F47" s="2"/>
      <c r="G47" s="2"/>
      <c r="H47" s="2"/>
      <c r="I47" s="2"/>
      <c r="J47" s="12"/>
      <c r="K47" s="12"/>
      <c r="L47" s="1"/>
    </row>
    <row r="48" spans="1:12" ht="34.5" customHeight="1">
      <c r="A48" s="22">
        <v>3</v>
      </c>
      <c r="B48" s="4" t="str">
        <f>HYPERLINK("http://www.lifeprint.com/asl101/pages-signs/03/you-LIVE, ADDRESS-here.htm","YOU LIVE, ADDRESS HERE?")</f>
        <v>YOU LIVE, ADDRESS HERE?</v>
      </c>
      <c r="C48" s="6" t="str">
        <f>HYPERLINK("http://www.lifeprint.com/asl101/pages-signs/h/here.htm","HERE")</f>
        <v>HERE</v>
      </c>
      <c r="D48" s="4" t="str">
        <f>HYPERLINK("http://www.lifeprint.com/asl101/pages-signs/l/live.htm","LIFE, LIVE, ADDRESS")</f>
        <v>LIFE, LIVE, ADDRESS</v>
      </c>
      <c r="E48" s="3" t="str">
        <f t="shared" si="1"/>
        <v>YOU</v>
      </c>
      <c r="F48" s="2"/>
      <c r="G48" s="2"/>
      <c r="H48" s="2"/>
      <c r="I48" s="2"/>
      <c r="J48" s="12"/>
      <c r="K48" s="12"/>
      <c r="L48" s="1"/>
    </row>
    <row r="49" spans="1:12" ht="34.5" customHeight="1">
      <c r="A49" s="22">
        <v>3</v>
      </c>
      <c r="B49" s="4" t="str">
        <f>HYPERLINK("http://www.lifeprint.com/asl101/pages-signs/03/you-need-bathroom.htm","YOU NEED BATHROOM?")</f>
        <v>YOU NEED BATHROOM?</v>
      </c>
      <c r="C49" s="6" t="str">
        <f>HYPERLINK("http://www.lifeprint.com/asl101/pages-signs/b/bathroom.htm","BATHROOM, TOILET")</f>
        <v>BATHROOM, TOILET</v>
      </c>
      <c r="D49" s="5" t="str">
        <f>HYPERLINK("http://www.lifeprint.com/asl101/pages-signs/n/need.htm","NEED, MUST, SHOULD")</f>
        <v>NEED, MUST, SHOULD</v>
      </c>
      <c r="E49" s="3" t="str">
        <f t="shared" si="1"/>
        <v>YOU</v>
      </c>
      <c r="F49" s="2"/>
      <c r="G49" s="2"/>
      <c r="H49" s="2"/>
      <c r="I49" s="2"/>
      <c r="J49" s="12"/>
      <c r="K49" s="12"/>
      <c r="L49" s="1"/>
    </row>
    <row r="50" spans="1:12" ht="34.5" customHeight="1">
      <c r="A50" s="22">
        <v>3</v>
      </c>
      <c r="B50" s="4" t="str">
        <f>HYPERLINK("http://www.lifeprint.com/asl101/pages-signs/03/from-where-you.htm","FROM WHERE YOU?")</f>
        <v>FROM WHERE YOU?</v>
      </c>
      <c r="C50" s="5" t="str">
        <f>HYPERLINK("http://www.lifeprint.com/asl101/pages-signs/f/from.htm","FROM")</f>
        <v>FROM</v>
      </c>
      <c r="D50" s="5" t="str">
        <f>HYPERLINK("http://www.lifeprint.com/asl101/pages-signs/w/where","WHERE")</f>
        <v>WHERE</v>
      </c>
      <c r="E50" s="3" t="str">
        <f t="shared" si="1"/>
        <v>YOU</v>
      </c>
      <c r="F50" s="2"/>
      <c r="G50" s="2"/>
      <c r="H50" s="2"/>
      <c r="I50" s="2"/>
      <c r="J50" s="12"/>
      <c r="K50" s="12"/>
      <c r="L50" s="1"/>
    </row>
    <row r="51" spans="1:12" ht="34.5" customHeight="1">
      <c r="A51" s="22">
        <v>3</v>
      </c>
      <c r="B51" s="4" t="str">
        <f>HYPERLINK("http://www.lifeprint.com/asl101/pages-signs/03/you-work-where.htm","YOU WORK WHERE?")</f>
        <v>YOU WORK WHERE?</v>
      </c>
      <c r="C51" s="5" t="str">
        <f>HYPERLINK("http://www.lifeprint.com/asl101/pages-signs/w/where","WHERE")</f>
        <v>WHERE</v>
      </c>
      <c r="D51" s="5" t="str">
        <f>HYPERLINK("http://www.lifeprint.com/asl101/pages-signs/w/work.htm","WORK")</f>
        <v>WORK</v>
      </c>
      <c r="E51" s="3" t="str">
        <f t="shared" si="1"/>
        <v>YOU</v>
      </c>
      <c r="F51" s="2"/>
      <c r="G51" s="2"/>
      <c r="H51" s="2"/>
      <c r="I51" s="2"/>
      <c r="J51" s="12"/>
      <c r="K51" s="12"/>
      <c r="L51" s="1"/>
    </row>
    <row r="52" spans="1:12" ht="34.5" customHeight="1">
      <c r="A52" s="22">
        <v>3</v>
      </c>
      <c r="B52" s="4" t="str">
        <f>HYPERLINK("http://www.lifeprint.com/asl101/pages-signs/03/your-house-big.htm","YOUR HOUSE BIG?")</f>
        <v>YOUR HOUSE BIG?</v>
      </c>
      <c r="C52" s="6" t="str">
        <f>HYPERLINK("http://www.lifeprint.com/asl101/pages-signs/b/big.htm","BIG, LARGE")</f>
        <v>BIG, LARGE</v>
      </c>
      <c r="D52" s="6" t="str">
        <f>HYPERLINK("http://www.lifeprint.com/asl101/pages-signs/h/house.htm","HOUSE")</f>
        <v>HOUSE</v>
      </c>
      <c r="E52" s="3" t="str">
        <f>HYPERLINK("http://www.lifeprint.com/asl101/pages-signs/y/your.htm","YOUR, YOURS")</f>
        <v>YOUR, YOURS</v>
      </c>
      <c r="F52" s="2"/>
      <c r="G52" s="2"/>
      <c r="H52" s="2"/>
      <c r="I52" s="2"/>
      <c r="J52" s="12"/>
      <c r="K52" s="12"/>
      <c r="L52" s="1"/>
    </row>
    <row r="53" spans="1:12" ht="34.5" customHeight="1">
      <c r="A53" s="22">
        <v>3</v>
      </c>
      <c r="B53" s="4" t="str">
        <f>HYPERLINK("http://www.lifeprint.com/asl101/pages-signs/03/your-house-small.htm","YOUR HOUSE SMALL?")</f>
        <v>YOUR HOUSE SMALL?</v>
      </c>
      <c r="C53" s="6" t="str">
        <f>HYPERLINK("http://www.lifeprint.com/asl101/pages-signs/h/house.htm","HOUSE")</f>
        <v>HOUSE</v>
      </c>
      <c r="D53" s="6" t="str">
        <f>HYPERLINK("http://www.lifeprint.com/asl101/pages-signs/s/small.htm","SMALL")</f>
        <v>SMALL</v>
      </c>
      <c r="E53" s="3" t="str">
        <f>HYPERLINK("http://www.lifeprint.com/asl101/pages-signs/y/your.htm","YOUR, YOURS")</f>
        <v>YOUR, YOURS</v>
      </c>
      <c r="F53" s="2"/>
      <c r="G53" s="2"/>
      <c r="H53" s="2"/>
      <c r="I53" s="2"/>
      <c r="J53" s="12"/>
      <c r="K53" s="12"/>
      <c r="L53" s="1"/>
    </row>
    <row r="54" spans="1:12" ht="34.5" customHeight="1">
      <c r="A54" s="22">
        <v>3</v>
      </c>
      <c r="B54" s="4" t="str">
        <f>HYPERLINK("http://www.lifeprint.com/asl101/pages-signs/03/how-you-sign-all.htm","HOW YOU SIGN A-L-L?")</f>
        <v>HOW YOU SIGN A-L-L?</v>
      </c>
      <c r="C54" s="5" t="str">
        <f>HYPERLINK("http://www.lifeprint.com/asl101/pages-signs/a/all.htm","ALL")</f>
        <v>ALL</v>
      </c>
      <c r="D54" s="5" t="str">
        <f>HYPERLINK("http://www.lifeprint.com/asl101/pages-signs/h/how.htm","HOW")</f>
        <v>HOW</v>
      </c>
      <c r="E54" s="3" t="str">
        <f>HYPERLINK("http://www.lifeprint.com/asl101/pages-signs/s/sign.htm","SIGN")</f>
        <v>SIGN</v>
      </c>
      <c r="F54" s="3" t="str">
        <f>HYPERLINK("http://www.lifeprint.com/asl101/pages-layout/indexing.htm","YOU")</f>
        <v>YOU</v>
      </c>
      <c r="G54" s="2"/>
      <c r="H54" s="2"/>
      <c r="I54" s="2"/>
      <c r="J54" s="12"/>
      <c r="K54" s="12"/>
      <c r="L54" s="1"/>
    </row>
    <row r="55" spans="1:12" ht="34.5" customHeight="1">
      <c r="A55" s="22">
        <v>3</v>
      </c>
      <c r="B55" s="4" t="str">
        <f>HYPERLINK("http://www.lifeprint.com/asl101/pages-signs/03/you-like-learn-sign-you.htm","YOU LIKE LEARN SIGN?")</f>
        <v>YOU LIKE LEARN SIGN?</v>
      </c>
      <c r="C55" s="3" t="str">
        <f>HYPERLINK("http://www.lifeprint.com/asl101/pages-signs/l/learn.htm","LEARN")</f>
        <v>LEARN</v>
      </c>
      <c r="D55" s="3" t="str">
        <f>HYPERLINK("http://www.lifeprint.com/asl101/pages-signs/l/like.htm","LIKE (emotion)")</f>
        <v>LIKE (emotion)</v>
      </c>
      <c r="E55" s="3" t="str">
        <f>HYPERLINK("http://www.lifeprint.com/asl101/pages-signs/s/sign.htm","SIGN")</f>
        <v>SIGN</v>
      </c>
      <c r="F55" s="3" t="str">
        <f>HYPERLINK("http://www.lifeprint.com/asl101/pages-layout/indexing.htm","YOU")</f>
        <v>YOU</v>
      </c>
      <c r="G55" s="2"/>
      <c r="H55" s="2"/>
      <c r="I55" s="2"/>
      <c r="J55" s="12"/>
      <c r="K55" s="12"/>
      <c r="L55" s="1"/>
    </row>
    <row r="56" spans="1:12" ht="34.5" customHeight="1">
      <c r="A56" s="22">
        <v>3</v>
      </c>
      <c r="B56" s="4" t="str">
        <f>HYPERLINK("http://www.lifeprint.com/asl101/pages-signs/03/want-more-children-you.htm","WANT MORE CHILDREN YOU?")</f>
        <v>WANT MORE CHILDREN YOU?</v>
      </c>
      <c r="C56" s="6" t="str">
        <f>HYPERLINK("http://www.lifeprint.com/asl101/pages-signs/c/child.htm","CHILDREN")</f>
        <v>CHILDREN</v>
      </c>
      <c r="D56" s="6" t="str">
        <f>HYPERLINK("http://www.lifeprint.com/asl101/pages-signs/m/more.htm","MORE")</f>
        <v>MORE</v>
      </c>
      <c r="E56" s="5" t="str">
        <f>HYPERLINK("http://www.lifeprint.com/asl101/pages-signs/w/want.htm","WANT")</f>
        <v>WANT</v>
      </c>
      <c r="F56" s="3" t="str">
        <f>HYPERLINK("http://www.lifeprint.com/asl101/pages-layout/indexing.htm","YOU")</f>
        <v>YOU</v>
      </c>
      <c r="G56" s="2"/>
      <c r="H56" s="2"/>
      <c r="I56" s="2"/>
      <c r="J56" s="12"/>
      <c r="K56" s="12"/>
      <c r="L56" s="1"/>
    </row>
    <row r="57" spans="1:12" ht="34.5" customHeight="1">
      <c r="A57" s="22">
        <v>3</v>
      </c>
      <c r="B57" s="4" t="str">
        <f>HYPERLINK("http://www.lifeprint.com/asl101/pages-signs/03/school-you-go-you.htm","YOU GO SCHOOL YOU?")</f>
        <v>YOU GO SCHOOL YOU?</v>
      </c>
      <c r="C57" s="6" t="str">
        <f>HYPERLINK("http://www.lifeprint.com/asl101/pages-signs/g/go.htm","GO")</f>
        <v>GO</v>
      </c>
      <c r="D57" s="6" t="str">
        <f>HYPERLINK("http://www.lifeprint.com/asl101/pages-signs/s/school.htm","SCHOOL")</f>
        <v>SCHOOL</v>
      </c>
      <c r="E57" s="3" t="str">
        <f>HYPERLINK("http://www.lifeprint.com/asl101/pages-layout/indexing.htm","YOU")</f>
        <v>YOU</v>
      </c>
      <c r="F57" s="3" t="str">
        <f>HYPERLINK("http://www.lifeprint.com/asl101/pages-layout/indexing.htm","YOU")</f>
        <v>YOU</v>
      </c>
      <c r="G57" s="2"/>
      <c r="H57" s="2"/>
      <c r="I57" s="2"/>
      <c r="J57" s="12"/>
      <c r="K57" s="12"/>
      <c r="L57" s="1"/>
    </row>
    <row r="58" spans="1:12" ht="34.5" customHeight="1">
      <c r="A58" s="22">
        <v>3</v>
      </c>
      <c r="B58" s="4" t="str">
        <f>HYPERLINK("http://www.lifeprint.com/asl101/pages-signs/03/your-house-how-many-bathroom.htm","YOUR HOUSE, HOW-MANY BATHROOM?")</f>
        <v>YOUR HOUSE, HOW-MANY BATHROOM?</v>
      </c>
      <c r="C58" s="6" t="str">
        <f>HYPERLINK("http://www.lifeprint.com/asl101/pages-signs/b/bathroom.htm","BATHROOM, TOILET")</f>
        <v>BATHROOM, TOILET</v>
      </c>
      <c r="D58" s="6" t="str">
        <f>HYPERLINK("http://www.lifeprint.com/asl101/pages-signs/h/house.htm","HOUSE")</f>
        <v>HOUSE</v>
      </c>
      <c r="E58" s="5" t="str">
        <f>HYPERLINK("http://www.lifeprint.com/asl101/pages-signs/h/how-many.htm","HOW-MANY")</f>
        <v>HOW-MANY</v>
      </c>
      <c r="F58" s="3" t="str">
        <f>HYPERLINK("http://www.lifeprint.com/asl101/pages-signs/y/your.htm","YOUR, YOURS")</f>
        <v>YOUR, YOURS</v>
      </c>
      <c r="G58" s="10"/>
      <c r="H58" s="2"/>
      <c r="I58" s="2"/>
      <c r="J58" s="12"/>
      <c r="K58" s="12"/>
      <c r="L58" s="1"/>
    </row>
    <row r="59" spans="1:12" ht="34.5" customHeight="1">
      <c r="A59" s="22">
        <v>3</v>
      </c>
      <c r="B59" s="4" t="str">
        <f>HYPERLINK("http://www.lifeprint.com/asl101/pages-signs/03/you-like-your-work.htm","YOU LIKE YOUR WORK?")</f>
        <v>YOU LIKE YOUR WORK?</v>
      </c>
      <c r="C59" s="3" t="str">
        <f>HYPERLINK("http://www.lifeprint.com/asl101/pages-signs/l/like.htm","LIKE (emotion)")</f>
        <v>LIKE (emotion)</v>
      </c>
      <c r="D59" s="5" t="str">
        <f>HYPERLINK("http://www.lifeprint.com/asl101/pages-signs/w/work.htm","WORK")</f>
        <v>WORK</v>
      </c>
      <c r="E59" s="3" t="str">
        <f>HYPERLINK("http://www.lifeprint.com/asl101/pages-layout/indexing.htm","YOU")</f>
        <v>YOU</v>
      </c>
      <c r="F59" s="3" t="str">
        <f>HYPERLINK("http://www.lifeprint.com/asl101/pages-signs/y/your.htm","YOUR, YOURS")</f>
        <v>YOUR, YOURS</v>
      </c>
      <c r="G59" s="2"/>
      <c r="H59" s="2"/>
      <c r="I59" s="2"/>
      <c r="J59" s="12"/>
      <c r="K59" s="12"/>
      <c r="L59" s="1"/>
    </row>
    <row r="60" spans="1:12" ht="34.5" customHeight="1">
      <c r="A60" s="22">
        <v>3</v>
      </c>
      <c r="B60" s="4" t="str">
        <f>HYPERLINK("http://www.lifeprint.com/asl101/pages-signs/03/you-think-i-sign-bad.htm","YOU THINK I SIGN BAD?")</f>
        <v>YOU THINK I SIGN BAD?</v>
      </c>
      <c r="C60" s="6" t="str">
        <f>HYPERLINK("http://www.lifeprint.com/asl101/pages-signs/b/bad.htm","BAD")</f>
        <v>BAD</v>
      </c>
      <c r="D60" s="5" t="str">
        <f>HYPERLINK("http://www.lifeprint.com/asl101/pages-signs/i/indexing.htm","I, ME")</f>
        <v>I, ME</v>
      </c>
      <c r="E60" s="3" t="str">
        <f>HYPERLINK("http://www.lifeprint.com/asl101/pages-signs/s/sign.htm","SIGN")</f>
        <v>SIGN</v>
      </c>
      <c r="F60" s="5" t="str">
        <f>HYPERLINK("http://www.lifeprint.com/asl101/pages-signs/t/think.htm","THINK")</f>
        <v>THINK</v>
      </c>
      <c r="G60" s="3" t="str">
        <f>HYPERLINK("http://www.lifeprint.com/asl101/pages-layout/indexing.htm","YOU")</f>
        <v>YOU</v>
      </c>
      <c r="H60" s="2"/>
      <c r="I60" s="2"/>
      <c r="J60" s="12"/>
      <c r="K60" s="12"/>
      <c r="L60" s="1"/>
    </row>
    <row r="61" spans="1:12" ht="34.5" customHeight="1">
      <c r="A61" s="22">
        <v>3</v>
      </c>
      <c r="B61" s="4" t="str">
        <f>HYPERLINK("http://www.lifeprint.com/asl101/pages-signs/03/you-think-i-sign-good.htm","YOU THINK I SIGN GOOD?")</f>
        <v>YOU THINK I SIGN GOOD?</v>
      </c>
      <c r="C61" s="6" t="str">
        <f>HYPERLINK("http://www.lifeprint.com/asl101/pages-signs/g/good.htm","GOOD")</f>
        <v>GOOD</v>
      </c>
      <c r="D61" s="5" t="str">
        <f>HYPERLINK("http://www.lifeprint.com/asl101/pages-signs/i/indexing.htm","I, ME")</f>
        <v>I, ME</v>
      </c>
      <c r="E61" s="3" t="str">
        <f>HYPERLINK("http://www.lifeprint.com/asl101/pages-signs/s/sign.htm","SIGN")</f>
        <v>SIGN</v>
      </c>
      <c r="F61" s="5" t="str">
        <f>HYPERLINK("http://www.lifeprint.com/asl101/pages-signs/t/think.htm","THINK")</f>
        <v>THINK</v>
      </c>
      <c r="G61" s="3" t="str">
        <f>HYPERLINK("http://www.lifeprint.com/asl101/pages-layout/indexing.htm","YOU")</f>
        <v>YOU</v>
      </c>
      <c r="H61" s="2"/>
      <c r="I61" s="2"/>
      <c r="J61" s="12"/>
      <c r="K61" s="12"/>
      <c r="L61" s="1"/>
    </row>
    <row r="62" spans="1:12" ht="34.5" customHeight="1">
      <c r="A62" s="22">
        <v>4</v>
      </c>
      <c r="B62" s="4" t="str">
        <f>HYPERLINK("http://www.lifeprint.com/asl101/pages-signs/04/you-happy-you.htm","YOU HAPPY?")</f>
        <v>YOU HAPPY?</v>
      </c>
      <c r="C62" s="6" t="str">
        <f>HYPERLINK("http://www.lifeprint.com/asl101/pages-signs/h/happy.htm","HAPPY")</f>
        <v>HAPPY</v>
      </c>
      <c r="D62" s="3" t="str">
        <f>HYPERLINK("http://www.lifeprint.com/asl101/pages-layout/indexing.htm","YOU")</f>
        <v>YOU</v>
      </c>
      <c r="E62" s="2"/>
      <c r="F62" s="2"/>
      <c r="G62" s="2"/>
      <c r="H62" s="2"/>
      <c r="I62" s="2"/>
      <c r="J62" s="12"/>
      <c r="K62" s="12"/>
      <c r="L62" s="1"/>
    </row>
    <row r="63" spans="1:12" ht="34.5" customHeight="1">
      <c r="A63" s="22">
        <v>4</v>
      </c>
      <c r="B63" s="4" t="str">
        <f>HYPERLINK("http://www.lifeprint.com/asl101/pages-signs/04/i-need-brush-teeth.htm","I NEED BRUSH-TEETH?")</f>
        <v>I NEED BRUSH-TEETH?</v>
      </c>
      <c r="C63" s="6" t="str">
        <f>HYPERLINK("http://www.lifeprint.com/asl101/pages-signs/b/brushteeth.htm","BRUSH-TEETH")</f>
        <v>BRUSH-TEETH</v>
      </c>
      <c r="D63" s="5" t="str">
        <f>HYPERLINK("http://www.lifeprint.com/asl101/pages-signs/i/indexing.htm","I, ME")</f>
        <v>I, ME</v>
      </c>
      <c r="E63" s="5" t="str">
        <f>HYPERLINK("http://www.lifeprint.com/asl101/pages-signs/n/need.htm","NEED, MUST, SHOULD")</f>
        <v>NEED, MUST, SHOULD</v>
      </c>
      <c r="F63" s="2"/>
      <c r="G63" s="2"/>
      <c r="H63" s="2"/>
      <c r="I63" s="2"/>
      <c r="J63" s="12"/>
      <c r="K63" s="12"/>
      <c r="L63" s="1"/>
    </row>
    <row r="64" spans="1:12" ht="34.5" customHeight="1">
      <c r="A64" s="22">
        <v>4</v>
      </c>
      <c r="B64" s="4" t="str">
        <f>HYPERLINK("http://www.lifeprint.com/asl101/pages-signs/04/you-feel-angry.htm","YOU FEEL ANGRY YOU?")</f>
        <v>YOU FEEL ANGRY YOU?</v>
      </c>
      <c r="C64" s="6" t="str">
        <f>HYPERLINK("http://www.lifeprint.com/asl101/pages-signs/a/angry.htm","ANGRY")</f>
        <v>ANGRY</v>
      </c>
      <c r="D64" s="6" t="str">
        <f>HYPERLINK("http://www.lifeprint.com/asl101/pages-signs/f/feel.htm","FEEL")</f>
        <v>FEEL</v>
      </c>
      <c r="E64" s="3" t="str">
        <f aca="true" t="shared" si="2" ref="E64:E71">HYPERLINK("http://www.lifeprint.com/asl101/pages-layout/indexing.htm","YOU")</f>
        <v>YOU</v>
      </c>
      <c r="F64" s="10"/>
      <c r="G64" s="2"/>
      <c r="H64" s="2"/>
      <c r="I64" s="2"/>
      <c r="J64" s="12"/>
      <c r="K64" s="12"/>
      <c r="L64" s="1"/>
    </row>
    <row r="65" spans="1:12" ht="34.5" customHeight="1">
      <c r="A65" s="22">
        <v>4</v>
      </c>
      <c r="B65" s="4" t="str">
        <f>HYPERLINK("http://www.lifeprint.com/asl101/pages-signs/04/you-have-baby.htm","YOU HAVE BABY?")</f>
        <v>YOU HAVE BABY?</v>
      </c>
      <c r="C65" s="6" t="str">
        <f>HYPERLINK("http://www.lifeprint.com/asl101/pages-signs/b/baby.htm","BABY")</f>
        <v>BABY</v>
      </c>
      <c r="D65" s="5" t="str">
        <f>HYPERLINK("http://www.lifeprint.com/asl101/pages-signs/h/have.htm","HAVE")</f>
        <v>HAVE</v>
      </c>
      <c r="E65" s="3" t="str">
        <f t="shared" si="2"/>
        <v>YOU</v>
      </c>
      <c r="F65" s="2"/>
      <c r="G65" s="2"/>
      <c r="H65" s="2"/>
      <c r="I65" s="2"/>
      <c r="J65" s="12"/>
      <c r="K65" s="12"/>
      <c r="L65" s="1"/>
    </row>
    <row r="66" spans="1:12" ht="34.5" customHeight="1">
      <c r="A66" s="22">
        <v>4</v>
      </c>
      <c r="B66" s="4" t="str">
        <f>HYPERLINK("http://www.lifeprint.com/asl101/pages-signs/04/you-have-excuse.htm","YOU HAVE EXCUSE?")</f>
        <v>YOU HAVE EXCUSE?</v>
      </c>
      <c r="C66" s="6" t="str">
        <f>HYPERLINK("http://www.lifeprint.com/asl101/pages-signs/e/excuse.htm","EXCUSE")</f>
        <v>EXCUSE</v>
      </c>
      <c r="D66" s="5" t="str">
        <f>HYPERLINK("http://www.lifeprint.com/asl101/pages-signs/h/have.htm","HAVE")</f>
        <v>HAVE</v>
      </c>
      <c r="E66" s="3" t="str">
        <f t="shared" si="2"/>
        <v>YOU</v>
      </c>
      <c r="F66" s="2"/>
      <c r="G66" s="2"/>
      <c r="H66" s="2"/>
      <c r="I66" s="2"/>
      <c r="J66" s="12"/>
      <c r="K66" s="12"/>
      <c r="L66" s="1"/>
    </row>
    <row r="67" spans="1:12" ht="34.5" customHeight="1">
      <c r="A67" s="22">
        <v>4</v>
      </c>
      <c r="B67" s="4" t="str">
        <f>HYPERLINK("http://www.lifeprint.com/asl101/pages-signs/04/how-many-aunt-you.htm","AUNT YOU, HOW-MANY?")</f>
        <v>AUNT YOU, HOW-MANY?</v>
      </c>
      <c r="C67" s="6" t="str">
        <f>HYPERLINK("http://www.lifeprint.com/asl101/pages-signs/a/aunt.htm","AUNT")</f>
        <v>AUNT</v>
      </c>
      <c r="D67" s="5" t="str">
        <f>HYPERLINK("http://www.lifeprint.com/asl101/pages-signs/h/how-many.htm","HOW-MANY")</f>
        <v>HOW-MANY</v>
      </c>
      <c r="E67" s="3" t="str">
        <f t="shared" si="2"/>
        <v>YOU</v>
      </c>
      <c r="F67" s="2"/>
      <c r="G67" s="2"/>
      <c r="H67" s="2"/>
      <c r="I67" s="2"/>
      <c r="J67" s="12"/>
      <c r="K67" s="12"/>
      <c r="L67" s="1"/>
    </row>
    <row r="68" spans="1:12" ht="34.5" customHeight="1">
      <c r="A68" s="22">
        <v>4</v>
      </c>
      <c r="B68" s="4" t="str">
        <f>HYPERLINK("http://www.lifeprint.com/asl101/pages-signs/04/uncle-how-many-you.htm","UNCLE, HOW-MANY YOU?")</f>
        <v>UNCLE, HOW-MANY YOU?</v>
      </c>
      <c r="C68" s="5" t="str">
        <f>HYPERLINK("http://www.lifeprint.com/asl101/pages-signs/h/how-many.htm","HOW-MANY")</f>
        <v>HOW-MANY</v>
      </c>
      <c r="D68" s="4" t="str">
        <f>HYPERLINK("http://www.lifeprint.com/asl101/pages-signs/a/aunt.htm","UNCLE")</f>
        <v>UNCLE</v>
      </c>
      <c r="E68" s="3" t="str">
        <f t="shared" si="2"/>
        <v>YOU</v>
      </c>
      <c r="F68" s="2"/>
      <c r="G68" s="2"/>
      <c r="H68" s="2"/>
      <c r="I68" s="2"/>
      <c r="J68" s="12"/>
      <c r="K68" s="12"/>
      <c r="L68" s="1"/>
    </row>
    <row r="69" spans="1:12" ht="34.5" customHeight="1">
      <c r="A69" s="22">
        <v>4</v>
      </c>
      <c r="B69" s="4" t="str">
        <f>HYPERLINK("http://www.lifeprint.com/asl101/pages-signs/04/you-want-baby.htm","YOU WANT BABY?")</f>
        <v>YOU WANT BABY?</v>
      </c>
      <c r="C69" s="6" t="str">
        <f>HYPERLINK("http://www.lifeprint.com/asl101/pages-signs/b/baby.htm","BABY")</f>
        <v>BABY</v>
      </c>
      <c r="D69" s="5" t="str">
        <f>HYPERLINK("http://www.lifeprint.com/asl101/pages-signs/w/want.htm","WANT")</f>
        <v>WANT</v>
      </c>
      <c r="E69" s="3" t="str">
        <f t="shared" si="2"/>
        <v>YOU</v>
      </c>
      <c r="F69" s="2"/>
      <c r="G69" s="2"/>
      <c r="H69" s="2"/>
      <c r="I69" s="2"/>
      <c r="J69" s="12"/>
      <c r="K69" s="12"/>
      <c r="L69" s="1"/>
    </row>
    <row r="70" spans="1:12" ht="34.5" customHeight="1">
      <c r="A70" s="22">
        <v>4</v>
      </c>
      <c r="B70" s="4" t="str">
        <f>HYPERLINK("http://www.lifeprint.com/asl101/pages-signs/04/you-love-who.htm","YOU LOVE WHO?")</f>
        <v>YOU LOVE WHO?</v>
      </c>
      <c r="C70" s="6" t="str">
        <f>HYPERLINK("http://www.lifeprint.com/asl101/pages-signs/l/love.htm","LOVE")</f>
        <v>LOVE</v>
      </c>
      <c r="D70" s="5" t="str">
        <f>HYPERLINK("http://www.lifeprint.com/asl101/pages-signs/w/who.htm","WHO")</f>
        <v>WHO</v>
      </c>
      <c r="E70" s="3" t="str">
        <f t="shared" si="2"/>
        <v>YOU</v>
      </c>
      <c r="F70" s="2"/>
      <c r="G70" s="2"/>
      <c r="H70" s="2"/>
      <c r="I70" s="2"/>
      <c r="J70" s="12"/>
      <c r="K70" s="12"/>
      <c r="L70" s="1"/>
    </row>
    <row r="71" spans="1:12" ht="34.5" customHeight="1">
      <c r="A71" s="22">
        <v>4</v>
      </c>
      <c r="B71" s="4" t="str">
        <f>HYPERLINK("http://www.lifeprint.com/asl101/pages-signs/04/you-sad-why.htm","YOU SAD WHY?")</f>
        <v>YOU SAD WHY?</v>
      </c>
      <c r="C71" s="6" t="str">
        <f>HYPERLINK("http://www.lifeprint.com/asl101/pages-signs/s/sad.htm","SAD")</f>
        <v>SAD</v>
      </c>
      <c r="D71" s="5" t="str">
        <f>HYPERLINK("http://www.lifeprint.com/asl101/pages-signs/w/why.htm","WHY")</f>
        <v>WHY</v>
      </c>
      <c r="E71" s="3" t="str">
        <f t="shared" si="2"/>
        <v>YOU</v>
      </c>
      <c r="F71" s="2"/>
      <c r="G71" s="2"/>
      <c r="H71" s="2"/>
      <c r="I71" s="2"/>
      <c r="J71" s="12"/>
      <c r="K71" s="12"/>
      <c r="L71" s="1"/>
    </row>
    <row r="72" spans="1:12" ht="34.5" customHeight="1">
      <c r="A72" s="22">
        <v>4</v>
      </c>
      <c r="B72" s="4" t="str">
        <f>HYPERLINK("http://www.lifeprint.com/asl101/pages-signs/04/your-bedroom-big.htm","YOUR BEDROOM BIG?")</f>
        <v>YOUR BEDROOM BIG?</v>
      </c>
      <c r="C72" s="6" t="str">
        <f>HYPERLINK("http://www.lifeprint.com/asl101/pages-signs/b/bedroom.htm","BEDROOM")</f>
        <v>BEDROOM</v>
      </c>
      <c r="D72" s="6" t="str">
        <f>HYPERLINK("http://www.lifeprint.com/asl101/pages-signs/b/big.htm","BIG, LARGE")</f>
        <v>BIG, LARGE</v>
      </c>
      <c r="E72" s="3" t="str">
        <f>HYPERLINK("http://www.lifeprint.com/asl101/pages-signs/y/your.htm","YOUR, YOURS")</f>
        <v>YOUR, YOURS</v>
      </c>
      <c r="F72" s="2"/>
      <c r="G72" s="2"/>
      <c r="H72" s="2"/>
      <c r="I72" s="2"/>
      <c r="J72" s="12"/>
      <c r="K72" s="12"/>
      <c r="L72" s="1"/>
    </row>
    <row r="73" spans="1:12" ht="34.5" customHeight="1">
      <c r="A73" s="22">
        <v>4</v>
      </c>
      <c r="B73" s="4" t="str">
        <f>HYPERLINK("http://www.lifeprint.com/asl101/pages-signs/04/your-boy-friend-what-name.htm","YOUR BOYFRIEND NAME?")</f>
        <v>YOUR BOYFRIEND NAME?</v>
      </c>
      <c r="C73" s="6" t="str">
        <f>HYPERLINK("http://www.lifeprint.com/asl101/pages-signs/f/friend.htm","BOYFRIEND")</f>
        <v>BOYFRIEND</v>
      </c>
      <c r="D73" s="3" t="str">
        <f>HYPERLINK("http://www.lifeprint.com/asl101/pages-signs/n/name.htm","NAME")</f>
        <v>NAME</v>
      </c>
      <c r="E73" s="3" t="str">
        <f>HYPERLINK("http://www.lifeprint.com/asl101/pages-signs/y/your.htm","YOUR, YOURS")</f>
        <v>YOUR, YOURS</v>
      </c>
      <c r="F73" s="2"/>
      <c r="G73" s="2"/>
      <c r="H73" s="2"/>
      <c r="I73" s="2"/>
      <c r="J73" s="12"/>
      <c r="K73" s="12"/>
      <c r="L73" s="1"/>
    </row>
    <row r="74" spans="1:12" ht="34.5" customHeight="1">
      <c r="A74" s="22">
        <v>4</v>
      </c>
      <c r="B74" s="4" t="str">
        <f>HYPERLINK("http://www.lifeprint.com/asl101/pages-signs/04/you-sorry-you-come-class.htm","YOU SORRY COME CLASS?")</f>
        <v>YOU SORRY COME CLASS?</v>
      </c>
      <c r="C74" s="6" t="str">
        <f>HYPERLINK("http://www.lifeprint.com/asl101/pages-signs/c/class.htm","CLASS")</f>
        <v>CLASS</v>
      </c>
      <c r="D74" s="6" t="str">
        <f>HYPERLINK("http://www.lifeprint.com/asl101/pages-signs/c/come.htm","COME")</f>
        <v>COME</v>
      </c>
      <c r="E74" s="6" t="str">
        <f>HYPERLINK("http://www.lifeprint.com/asl101/pages-signs/s/sorry.htm","SORRY")</f>
        <v>SORRY</v>
      </c>
      <c r="F74" s="3" t="str">
        <f>HYPERLINK("http://www.lifeprint.com/asl101/pages-layout/indexing.htm","YOU")</f>
        <v>YOU</v>
      </c>
      <c r="G74" s="2"/>
      <c r="H74" s="2"/>
      <c r="I74" s="2"/>
      <c r="J74" s="12"/>
      <c r="K74" s="12"/>
      <c r="L74" s="1"/>
    </row>
    <row r="75" spans="1:12" ht="34.5" customHeight="1">
      <c r="A75" s="22">
        <v>4</v>
      </c>
      <c r="B75" s="4" t="str">
        <f>HYPERLINK("http://www.lifeprint.com/asl101/pages-signs/04/you-feel-you-want-cry.htm","YOU FEEL WANT CRY?")</f>
        <v>YOU FEEL WANT CRY?</v>
      </c>
      <c r="C75" s="6" t="str">
        <f>HYPERLINK("http://www.lifeprint.com/asl101/pages-signs/c/cry.htm","CRY")</f>
        <v>CRY</v>
      </c>
      <c r="D75" s="6" t="str">
        <f>HYPERLINK("http://www.lifeprint.com/asl101/pages-signs/f/feel.htm","FEEL")</f>
        <v>FEEL</v>
      </c>
      <c r="E75" s="5" t="str">
        <f>HYPERLINK("http://www.lifeprint.com/asl101/pages-signs/w/want.htm","WANT")</f>
        <v>WANT</v>
      </c>
      <c r="F75" s="3" t="str">
        <f>HYPERLINK("http://www.lifeprint.com/asl101/pages-layout/indexing.htm","YOU")</f>
        <v>YOU</v>
      </c>
      <c r="G75" s="2"/>
      <c r="H75" s="2"/>
      <c r="I75" s="2"/>
      <c r="J75" s="12"/>
      <c r="K75" s="12"/>
      <c r="L75" s="1"/>
    </row>
    <row r="76" spans="1:12" ht="34.5" customHeight="1">
      <c r="A76" s="22">
        <v>4</v>
      </c>
      <c r="B76" s="4" t="str">
        <f>HYPERLINK("http://www.lifeprint.com/asl101/pages-signs/04/how-you-sign-wash.htm","HOW YOU SIGN W-A-S-H?")</f>
        <v>HOW YOU SIGN W-A-S-H?</v>
      </c>
      <c r="C76" s="5" t="str">
        <f>HYPERLINK("http://www.lifeprint.com/asl101/pages-signs/h/how.htm","HOW")</f>
        <v>HOW</v>
      </c>
      <c r="D76" s="3" t="str">
        <f>HYPERLINK("http://www.lifeprint.com/asl101/pages-signs/s/sign.htm","SIGN")</f>
        <v>SIGN</v>
      </c>
      <c r="E76" s="6" t="str">
        <f>HYPERLINK("http://www.lifeprint.com/asl101/pages-signs/w/wash.htm","WASH")</f>
        <v>WASH</v>
      </c>
      <c r="F76" s="3" t="str">
        <f>HYPERLINK("http://www.lifeprint.com/asl101/pages-layout/indexing.htm","YOU")</f>
        <v>YOU</v>
      </c>
      <c r="G76" s="2"/>
      <c r="H76" s="2"/>
      <c r="I76" s="2"/>
      <c r="J76" s="12"/>
      <c r="K76" s="12"/>
      <c r="L76" s="1"/>
    </row>
    <row r="77" spans="1:12" ht="34.5" customHeight="1">
      <c r="A77" s="22">
        <v>4</v>
      </c>
      <c r="B77" s="4" t="str">
        <f>HYPERLINK("http://www.lifeprint.com/asl101/pages-signs/04/your-dad-how-many-son.htm","YOUR FATHER, HOW-MANY SONS?")</f>
        <v>YOUR FATHER, HOW-MANY SONS?</v>
      </c>
      <c r="C77" s="5" t="str">
        <f>HYPERLINK("http://www.lifeprint.com/asl101/pages-signs/d/dad.htm","DAD, FATHER")</f>
        <v>DAD, FATHER</v>
      </c>
      <c r="D77" s="5" t="str">
        <f>HYPERLINK("http://www.lifeprint.com/asl101/pages-signs/h/how-many.htm","HOW-MANY")</f>
        <v>HOW-MANY</v>
      </c>
      <c r="E77" s="6" t="str">
        <f>HYPERLINK("http://www.lifeprint.com/asl101/pages-signs/s/son.htm","SON")</f>
        <v>SON</v>
      </c>
      <c r="F77" s="3" t="str">
        <f>HYPERLINK("http://www.lifeprint.com/asl101/pages-signs/y/your.htm","YOUR, YOURS")</f>
        <v>YOUR, YOURS</v>
      </c>
      <c r="G77" s="2"/>
      <c r="H77" s="2"/>
      <c r="I77" s="2"/>
      <c r="J77" s="12"/>
      <c r="K77" s="12"/>
      <c r="L77" s="1"/>
    </row>
    <row r="78" spans="1:12" ht="34.5" customHeight="1">
      <c r="A78" s="22">
        <v>4</v>
      </c>
      <c r="B78" s="4" t="str">
        <f>HYPERLINK("http://www.lifeprint.com/asl101/pages-signs/04/who-hurt-your-feelings.htm","WHO HURT YOUR FEEL?")</f>
        <v>WHO HURT YOUR FEEL?</v>
      </c>
      <c r="C78" s="6" t="str">
        <f>HYPERLINK("http://www.lifeprint.com/asl101/pages-signs/f/feel.htm","FEEL")</f>
        <v>FEEL</v>
      </c>
      <c r="D78" s="6" t="str">
        <f>HYPERLINK("http://www.lifeprint.com/asl101/pages-signs/h/hurt.htm","HURT")</f>
        <v>HURT</v>
      </c>
      <c r="E78" s="5" t="str">
        <f>HYPERLINK("http://www.lifeprint.com/asl101/pages-signs/w/who.htm","WHO")</f>
        <v>WHO</v>
      </c>
      <c r="F78" s="3" t="str">
        <f>HYPERLINK("http://www.lifeprint.com/asl101/pages-signs/y/your.htm","YOUR, YOURS")</f>
        <v>YOUR, YOURS</v>
      </c>
      <c r="G78" s="2"/>
      <c r="H78" s="2"/>
      <c r="I78" s="2"/>
      <c r="J78" s="12"/>
      <c r="K78" s="12"/>
      <c r="L78" s="1"/>
    </row>
    <row r="79" spans="1:12" ht="34.5" customHeight="1">
      <c r="A79" s="22">
        <v>4</v>
      </c>
      <c r="B79" s="4" t="str">
        <f>HYPERLINK("http://www.lifeprint.com/asl101/pages-signs/04/learn-sign-need-me-help-you.htm","LEARN SIGN, NEED HELP YOU?")</f>
        <v>LEARN SIGN, NEED HELP YOU?</v>
      </c>
      <c r="C79" s="6" t="str">
        <f>HYPERLINK("http://www.lifeprint.com/asl101/pages-signs/h/help.htm","HELP")</f>
        <v>HELP</v>
      </c>
      <c r="D79" s="3" t="str">
        <f>HYPERLINK("http://www.lifeprint.com/asl101/pages-signs/l/learn.htm","LEARN")</f>
        <v>LEARN</v>
      </c>
      <c r="E79" s="5" t="str">
        <f>HYPERLINK("http://www.lifeprint.com/asl101/pages-signs/n/need.htm","NEED, MUST, SHOULD")</f>
        <v>NEED, MUST, SHOULD</v>
      </c>
      <c r="F79" s="3" t="str">
        <f>HYPERLINK("http://www.lifeprint.com/asl101/pages-signs/s/sign.htm","SIGN")</f>
        <v>SIGN</v>
      </c>
      <c r="G79" s="3" t="str">
        <f>HYPERLINK("http://www.lifeprint.com/asl101/pages-layout/indexing.htm","YOU")</f>
        <v>YOU</v>
      </c>
      <c r="H79" s="2"/>
      <c r="I79" s="2"/>
      <c r="J79" s="12"/>
      <c r="K79" s="12"/>
      <c r="L79" s="1"/>
    </row>
    <row r="80" spans="1:12" ht="34.5" customHeight="1">
      <c r="A80" s="22">
        <v>4</v>
      </c>
      <c r="B80" s="4" t="str">
        <f>HYPERLINK("http://www.lifeprint.com/asl101/pages-signs/04/you-want-stop-learning-sign.htm","YOU WANT STOP LEARN SIGN?")</f>
        <v>YOU WANT STOP LEARN SIGN?</v>
      </c>
      <c r="C80" s="3" t="str">
        <f>HYPERLINK("http://www.lifeprint.com/asl101/pages-signs/l/learn.htm","LEARN")</f>
        <v>LEARN</v>
      </c>
      <c r="D80" s="3" t="str">
        <f>HYPERLINK("http://www.lifeprint.com/asl101/pages-signs/s/sign.htm","SIGN")</f>
        <v>SIGN</v>
      </c>
      <c r="E80" s="6" t="str">
        <f>HYPERLINK("http://www.lifeprint.com/asl101/pages-signs/s/stop.htm","STOP")</f>
        <v>STOP</v>
      </c>
      <c r="F80" s="5" t="str">
        <f>HYPERLINK("http://www.lifeprint.com/asl101/pages-signs/w/want.htm","WANT")</f>
        <v>WANT</v>
      </c>
      <c r="G80" s="3" t="str">
        <f>HYPERLINK("http://www.lifeprint.com/asl101/pages-layout/indexing.htm","YOU")</f>
        <v>YOU</v>
      </c>
      <c r="H80" s="2"/>
      <c r="I80" s="2"/>
      <c r="J80" s="12"/>
      <c r="K80" s="12"/>
      <c r="L80" s="1"/>
    </row>
    <row r="81" spans="1:12" ht="34.5" customHeight="1">
      <c r="A81" s="22">
        <v>4</v>
      </c>
      <c r="B81" s="4" t="str">
        <f>HYPERLINK("http://www.lifeprint.com/asl101/pages-signs/04/suppose-teacher-spell-slow-you-understand-him.htm","IF TEACHER SPELL SLOW, YOU UNDERSTAND HE?")</f>
        <v>IF TEACHER SPELL SLOW, YOU UNDERSTAND HE?</v>
      </c>
      <c r="C81" s="3" t="str">
        <f>HYPERLINK("http://www.lifeprint.com/asl101/pages-signs/h/he.htm","HE, SHE, IT")</f>
        <v>HE, SHE, IT</v>
      </c>
      <c r="D81" s="5" t="str">
        <f>HYPERLINK("http://www.lifeprint.com/asl101/pages-signs/i/idea.htm","IF, SUPPOSE")</f>
        <v>IF, SUPPOSE</v>
      </c>
      <c r="E81" s="5" t="str">
        <f>HYPERLINK("http://www.lifeprint.com/asl101/pages-signs/s/slow.htm","SLOW")</f>
        <v>SLOW</v>
      </c>
      <c r="F81" s="5" t="str">
        <f>HYPERLINK("http://www.lifeprint.com/asl101/pages-signs/s/spell.htm","SPELL, FINGERSPELL")</f>
        <v>SPELL, FINGERSPELL</v>
      </c>
      <c r="G81" s="3" t="str">
        <f>HYPERLINK("http://www.lifeprint.com/asl101/pages-signs/t/teacher.htm","TEACHER")</f>
        <v>TEACHER</v>
      </c>
      <c r="H81" s="5" t="str">
        <f>HYPERLINK("http://www.lifeprint.com/asl101/pages-signs/u/understand.htm","UNDERSTAND")</f>
        <v>UNDERSTAND</v>
      </c>
      <c r="I81" s="3" t="str">
        <f>HYPERLINK("http://www.lifeprint.com/asl101/pages-layout/indexing.htm","YOU")</f>
        <v>YOU</v>
      </c>
      <c r="J81" s="12"/>
      <c r="K81" s="12"/>
      <c r="L81" s="1"/>
    </row>
    <row r="82" spans="1:12" ht="34.5" customHeight="1">
      <c r="A82" s="22">
        <v>5</v>
      </c>
      <c r="B82" s="4" t="str">
        <f>HYPERLINK("http://www.lifeprint.com/asl101/pages-signs/05/watch-who-give-you.htm","WRISTWATCH, WHO GIVE-you?")</f>
        <v>WRISTWATCH, WHO GIVE-you?</v>
      </c>
      <c r="C82" s="6" t="str">
        <f>HYPERLINK("http://www.lifeprint.com/asl101/pages-signs/g/give.htm","GIVE, GIVE-you")</f>
        <v>GIVE, GIVE-you</v>
      </c>
      <c r="D82" s="5" t="str">
        <f>HYPERLINK("http://www.lifeprint.com/asl101/pages-signs/w/who.htm","WHO")</f>
        <v>WHO</v>
      </c>
      <c r="E82" s="4" t="str">
        <f>HYPERLINK("http://www.lifeprint.com/asl101/pages-signs/w/wristwatch.htm","WATCH, WRISTWATCH")</f>
        <v>WATCH, WRISTWATCH</v>
      </c>
      <c r="F82" s="2"/>
      <c r="G82" s="2"/>
      <c r="H82" s="2"/>
      <c r="I82" s="2"/>
      <c r="J82" s="12"/>
      <c r="K82" s="12"/>
      <c r="L82" s="1"/>
    </row>
    <row r="83" spans="1:12" ht="34.5" customHeight="1">
      <c r="A83" s="22">
        <v>5</v>
      </c>
      <c r="B83" s="4" t="str">
        <f>HYPERLINK("http://www.lifeprint.com/asl101/pages-signs/05/bob-sit-where.htm","B-O-B SIT WHERE?")</f>
        <v>B-O-B SIT WHERE?</v>
      </c>
      <c r="C83" s="7" t="s">
        <v>17</v>
      </c>
      <c r="D83" s="6" t="str">
        <f>HYPERLINK("http://www.lifeprint.com/asl101/pages-signs/s/sit.htm","SIT")</f>
        <v>SIT</v>
      </c>
      <c r="E83" s="5" t="str">
        <f>HYPERLINK("http://www.lifeprint.com/asl101/pages-signs/w/where","WHERE")</f>
        <v>WHERE</v>
      </c>
      <c r="F83" s="2"/>
      <c r="G83" s="2"/>
      <c r="H83" s="2"/>
      <c r="I83" s="2"/>
      <c r="J83" s="12"/>
      <c r="K83" s="12"/>
      <c r="L83" s="1"/>
    </row>
    <row r="84" spans="1:12" ht="34.5" customHeight="1">
      <c r="A84" s="22">
        <v>5</v>
      </c>
      <c r="B84" s="4" t="str">
        <f>HYPERLINK("http://www.lifeprint.com/asl101/pages-signs/05/how-you-feel.htm","HOW YOU FEEL?")</f>
        <v>HOW YOU FEEL?</v>
      </c>
      <c r="C84" s="6" t="str">
        <f>HYPERLINK("http://www.lifeprint.com/asl101/pages-signs/f/feel.htm","FEEL")</f>
        <v>FEEL</v>
      </c>
      <c r="D84" s="5" t="str">
        <f>HYPERLINK("http://www.lifeprint.com/asl101/pages-signs/h/how.htm","HOW")</f>
        <v>HOW</v>
      </c>
      <c r="E84" s="3" t="str">
        <f>HYPERLINK("http://www.lifeprint.com/asl101/pages-layout/indexing.htm","YOU")</f>
        <v>YOU</v>
      </c>
      <c r="F84" s="2"/>
      <c r="G84" s="2"/>
      <c r="H84" s="2"/>
      <c r="I84" s="2"/>
      <c r="J84" s="12"/>
      <c r="K84" s="12"/>
      <c r="L84" s="1"/>
    </row>
    <row r="85" spans="1:12" ht="34.5" customHeight="1">
      <c r="A85" s="22">
        <v>5</v>
      </c>
      <c r="B85" s="4" t="str">
        <f>HYPERLINK("http://www.lifeprint.com/asl101/pages-signs/05/you-understand-he.htm","YOU UNDERSTAND HE?")</f>
        <v>YOU UNDERSTAND HE?</v>
      </c>
      <c r="C85" s="3" t="str">
        <f>HYPERLINK("http://www.lifeprint.com/asl101/pages-signs/h/he.htm","HE, SHE, IT")</f>
        <v>HE, SHE, IT</v>
      </c>
      <c r="D85" s="5" t="str">
        <f>HYPERLINK("http://www.lifeprint.com/asl101/pages-signs/u/understand.htm","UNDERSTAND")</f>
        <v>UNDERSTAND</v>
      </c>
      <c r="E85" s="3" t="str">
        <f>HYPERLINK("http://www.lifeprint.com/asl101/pages-layout/indexing.htm","YOU")</f>
        <v>YOU</v>
      </c>
      <c r="F85" s="2"/>
      <c r="G85" s="2"/>
      <c r="H85" s="2"/>
      <c r="I85" s="2"/>
      <c r="J85" s="12"/>
      <c r="K85" s="12"/>
      <c r="L85" s="1"/>
    </row>
    <row r="86" spans="1:12" ht="34.5" customHeight="1">
      <c r="A86" s="22">
        <v>5</v>
      </c>
      <c r="B86" s="4" t="str">
        <f>HYPERLINK("http://www.lifeprint.com/asl101/pages-signs/05/your-mom-what-do.htm","YOUR MOM what-DO?")</f>
        <v>YOUR MOM what-DO?</v>
      </c>
      <c r="C86" s="5" t="str">
        <f>HYPERLINK("http://www.lifeprint.com/asl101/pages-signs/m/mom.htm","MOM, MOTHER")</f>
        <v>MOM, MOTHER</v>
      </c>
      <c r="D86" s="6" t="str">
        <f>HYPERLINK("http://www.lifeprint.com/asl101/pages-signs/d/do-do.htm","what-DO, DO-what?")</f>
        <v>what-DO, DO-what?</v>
      </c>
      <c r="E86" s="3" t="str">
        <f>HYPERLINK("http://www.lifeprint.com/asl101/pages-signs/y/your.htm","YOUR, YOURS")</f>
        <v>YOUR, YOURS</v>
      </c>
      <c r="F86" s="2"/>
      <c r="G86" s="2"/>
      <c r="H86" s="2"/>
      <c r="I86" s="2"/>
      <c r="J86" s="12"/>
      <c r="K86" s="12"/>
      <c r="L86" s="1"/>
    </row>
    <row r="87" spans="1:12" ht="34.5" customHeight="1">
      <c r="A87" s="22">
        <v>5</v>
      </c>
      <c r="B87" s="4" t="str">
        <f>HYPERLINK("http://www.lifeprint.com/asl101/pages-signs/05/your-home-where.htm","YOUR HOME, WHERE?")</f>
        <v>YOUR HOME, WHERE?</v>
      </c>
      <c r="C87" s="6" t="str">
        <f>HYPERLINK("http://www.lifeprint.com/asl101/pages-signs/h/home.htm","HOME")</f>
        <v>HOME</v>
      </c>
      <c r="D87" s="5" t="str">
        <f>HYPERLINK("http://www.lifeprint.com/asl101/pages-signs/w/where","WHERE")</f>
        <v>WHERE</v>
      </c>
      <c r="E87" s="3" t="str">
        <f>HYPERLINK("http://www.lifeprint.com/asl101/pages-signs/y/your.htm","YOUR, YOURS")</f>
        <v>YOUR, YOURS</v>
      </c>
      <c r="F87" s="2"/>
      <c r="G87" s="2"/>
      <c r="H87" s="2"/>
      <c r="I87" s="2"/>
      <c r="J87" s="12"/>
      <c r="K87" s="12"/>
      <c r="L87" s="1"/>
    </row>
    <row r="88" spans="1:12" ht="34.5" customHeight="1">
      <c r="A88" s="22">
        <v>5</v>
      </c>
      <c r="B88" s="4" t="str">
        <f>HYPERLINK("http://www.lifeprint.com/asl101/pages-signs/05/how-you-come-here.htm","YOU COME HERE HOW?")</f>
        <v>YOU COME HERE HOW?</v>
      </c>
      <c r="C88" s="6" t="str">
        <f>HYPERLINK("http://www.lifeprint.com/asl101/pages-signs/c/come.htm","COME")</f>
        <v>COME</v>
      </c>
      <c r="D88" s="6" t="str">
        <f>HYPERLINK("http://www.lifeprint.com/asl101/pages-signs/h/here.htm","HERE")</f>
        <v>HERE</v>
      </c>
      <c r="E88" s="5" t="str">
        <f>HYPERLINK("http://www.lifeprint.com/asl101/pages-signs/h/how.htm","HOW")</f>
        <v>HOW</v>
      </c>
      <c r="F88" s="3" t="str">
        <f aca="true" t="shared" si="3" ref="F88:F93">HYPERLINK("http://www.lifeprint.com/asl101/pages-layout/indexing.htm","YOU")</f>
        <v>YOU</v>
      </c>
      <c r="G88" s="2"/>
      <c r="H88" s="2"/>
      <c r="I88" s="2"/>
      <c r="J88" s="12"/>
      <c r="K88" s="12"/>
      <c r="L88" s="1"/>
    </row>
    <row r="89" spans="1:12" ht="34.5" customHeight="1">
      <c r="A89" s="22">
        <v>5</v>
      </c>
      <c r="B89" s="4" t="str">
        <f>HYPERLINK("http://www.lifeprint.com/asl101/pages-signs/05/you-need-to-go-to-the-doctor.htm","YOU NEED GO DOCTOR?")</f>
        <v>YOU NEED GO DOCTOR?</v>
      </c>
      <c r="C89" s="5" t="str">
        <f>HYPERLINK("http://www.lifeprint.com/asl101/pages-signs/d/doctor.htm","DOCTOR")</f>
        <v>DOCTOR</v>
      </c>
      <c r="D89" s="6" t="str">
        <f>HYPERLINK("http://www.lifeprint.com/asl101/pages-signs/g/go.htm","GO")</f>
        <v>GO</v>
      </c>
      <c r="E89" s="5" t="str">
        <f>HYPERLINK("http://www.lifeprint.com/asl101/pages-signs/n/need.htm","NEED, MUST, SHOULD")</f>
        <v>NEED, MUST, SHOULD</v>
      </c>
      <c r="F89" s="3" t="str">
        <f t="shared" si="3"/>
        <v>YOU</v>
      </c>
      <c r="G89" s="2"/>
      <c r="H89" s="2"/>
      <c r="I89" s="2"/>
      <c r="J89" s="12"/>
      <c r="K89" s="12"/>
      <c r="L89" s="1"/>
    </row>
    <row r="90" spans="1:12" ht="34.5" customHeight="1">
      <c r="A90" s="22">
        <v>5</v>
      </c>
      <c r="B90" s="4" t="str">
        <f>HYPERLINK("http://www.lifeprint.com/asl101/pages-signs/05/play-you-like-to-do-what.htm","PLAY, YOU LIKE what-DO?")</f>
        <v>PLAY, YOU LIKE what-DO?</v>
      </c>
      <c r="C90" s="3" t="str">
        <f>HYPERLINK("http://www.lifeprint.com/asl101/pages-signs/l/like.htm","LIKE (emotion)")</f>
        <v>LIKE (emotion)</v>
      </c>
      <c r="D90" s="6" t="str">
        <f>HYPERLINK("http://www.lifeprint.com/asl101/pages-signs/p/play.htm","PLAY")</f>
        <v>PLAY</v>
      </c>
      <c r="E90" s="5" t="str">
        <f>HYPERLINK("http://www.lifeprint.com/asl101/pages-signs/d/do-do.htm","what-DO, DO-what")</f>
        <v>what-DO, DO-what</v>
      </c>
      <c r="F90" s="3" t="str">
        <f t="shared" si="3"/>
        <v>YOU</v>
      </c>
      <c r="G90" s="2"/>
      <c r="H90" s="2"/>
      <c r="I90" s="2"/>
      <c r="J90" s="12"/>
      <c r="K90" s="12"/>
      <c r="L90" s="1"/>
    </row>
    <row r="91" spans="1:12" ht="34.5" customHeight="1">
      <c r="A91" s="22">
        <v>5</v>
      </c>
      <c r="B91" s="4" t="str">
        <f>HYPERLINK("http://www.lifeprint.com/asl101/pages-signs/05/you-want-go-where.htm","YOU WANT GO WHERE?")</f>
        <v>YOU WANT GO WHERE?</v>
      </c>
      <c r="C91" s="6" t="str">
        <f>HYPERLINK("http://www.lifeprint.com/asl101/pages-signs/g/go.htm","GO")</f>
        <v>GO</v>
      </c>
      <c r="D91" s="5" t="str">
        <f>HYPERLINK("http://www.lifeprint.com/asl101/pages-signs/w/want.htm","WANT")</f>
        <v>WANT</v>
      </c>
      <c r="E91" s="5" t="str">
        <f>HYPERLINK("http://www.lifeprint.com/asl101/pages-signs/w/where","WHERE")</f>
        <v>WHERE</v>
      </c>
      <c r="F91" s="3" t="str">
        <f t="shared" si="3"/>
        <v>YOU</v>
      </c>
      <c r="G91" s="2"/>
      <c r="H91" s="2"/>
      <c r="I91" s="2"/>
      <c r="J91" s="12"/>
      <c r="K91" s="12"/>
      <c r="L91" s="1"/>
    </row>
    <row r="92" spans="1:12" ht="34.5" customHeight="1">
      <c r="A92" s="22">
        <v>5</v>
      </c>
      <c r="B92" s="4" t="str">
        <f>HYPERLINK("http://www.lifeprint.com/asl101/pages-signs/05/can-you-drive.htm","CAN YOU DRIVE YOU?")</f>
        <v>CAN YOU DRIVE YOU?</v>
      </c>
      <c r="C92" s="5" t="str">
        <f>HYPERLINK("http://www.lifeprint.com/asl101/pages-signs/c/can.htm","CAN, ABLE")</f>
        <v>CAN, ABLE</v>
      </c>
      <c r="D92" s="6" t="str">
        <f>HYPERLINK("http://www.lifeprint.com/asl101/pages-signs/c/cardrive.htm","DRIVE")</f>
        <v>DRIVE</v>
      </c>
      <c r="E92" s="3" t="str">
        <f>HYPERLINK("http://www.lifeprint.com/asl101/pages-layout/indexing.htm","YOU")</f>
        <v>YOU</v>
      </c>
      <c r="F92" s="3" t="str">
        <f t="shared" si="3"/>
        <v>YOU</v>
      </c>
      <c r="G92" s="2"/>
      <c r="H92" s="2"/>
      <c r="I92" s="2"/>
      <c r="J92" s="12"/>
      <c r="K92" s="12"/>
      <c r="L92" s="1"/>
    </row>
    <row r="93" spans="1:12" ht="34.5" customHeight="1">
      <c r="A93" s="22">
        <v>5</v>
      </c>
      <c r="B93" s="4" t="str">
        <f>HYPERLINK("http://www.lifeprint.com/asl101/pages-signs/05/you-walk-school-you.htm","YOU WALK SCHOOL YOU?")</f>
        <v>YOU WALK SCHOOL YOU?</v>
      </c>
      <c r="C93" s="6" t="str">
        <f>HYPERLINK("http://www.lifeprint.com/asl101/pages-signs/s/school.htm","SCHOOL")</f>
        <v>SCHOOL</v>
      </c>
      <c r="D93" s="6" t="str">
        <f>HYPERLINK("http://www.lifeprint.com/asl101/pages-signs/w/walk.htm","WALK")</f>
        <v>WALK</v>
      </c>
      <c r="E93" s="3" t="str">
        <f>HYPERLINK("http://www.lifeprint.com/asl101/pages-layout/indexing.htm","YOU")</f>
        <v>YOU</v>
      </c>
      <c r="F93" s="3" t="str">
        <f t="shared" si="3"/>
        <v>YOU</v>
      </c>
      <c r="G93" s="2"/>
      <c r="H93" s="2"/>
      <c r="I93" s="2"/>
      <c r="J93" s="12"/>
      <c r="K93" s="12"/>
      <c r="L93" s="1"/>
    </row>
    <row r="94" spans="1:12" ht="34.5" customHeight="1">
      <c r="A94" s="22">
        <v>5</v>
      </c>
      <c r="B94" s="4" t="str">
        <f>HYPERLINK("http://www.lifeprint.com/asl101/pages-signs/05/your-computer-have-webcam.htm","YOUR COMPUTER HAVE WEB-CAM?")</f>
        <v>YOUR COMPUTER HAVE WEB-CAM?</v>
      </c>
      <c r="C94" s="6" t="str">
        <f>HYPERLINK("http://www.lifeprint.com/asl101/pages-signs/c/computer.htm","COMPUTER")</f>
        <v>COMPUTER</v>
      </c>
      <c r="D94" s="5" t="str">
        <f>HYPERLINK("http://www.lifeprint.com/asl101/pages-signs/h/have.htm","HAVE")</f>
        <v>HAVE</v>
      </c>
      <c r="E94" s="6" t="str">
        <f>HYPERLINK("http://www.lifeprint.com/asl101/pages-signs/w/webcam.htm","WEB-CAM")</f>
        <v>WEB-CAM</v>
      </c>
      <c r="F94" s="3" t="str">
        <f>HYPERLINK("http://www.lifeprint.com/asl101/pages-signs/y/your.htm","YOUR, YOURS")</f>
        <v>YOUR, YOURS</v>
      </c>
      <c r="G94" s="2"/>
      <c r="H94" s="2"/>
      <c r="I94" s="2"/>
      <c r="J94" s="12"/>
      <c r="K94" s="12"/>
      <c r="L94" s="1"/>
    </row>
    <row r="95" spans="1:12" ht="34.5" customHeight="1">
      <c r="A95" s="22">
        <v>5</v>
      </c>
      <c r="B95" s="4" t="str">
        <f>HYPERLINK("http://www.lifeprint.com/asl101/pages-signs/05/your-email-address-what.htm","YOUR EMAIL ADDRESS, WHAT?")</f>
        <v>YOUR EMAIL ADDRESS, WHAT?</v>
      </c>
      <c r="C95" s="6" t="str">
        <f>HYPERLINK("http://www.lifeprint.com/asl101/pages-signs/e/email.htm","EMAIL")</f>
        <v>EMAIL</v>
      </c>
      <c r="D95" s="4" t="str">
        <f>HYPERLINK("http://www.lifeprint.com/asl101/pages-signs/l/live.htm","LIFE, LIVE, ADDRESS")</f>
        <v>LIFE, LIVE, ADDRESS</v>
      </c>
      <c r="E95" s="5" t="str">
        <f>HYPERLINK("http://www.lifeprint.com/asl101/pages-signs/w/what.htm","WHAT, HUH?")</f>
        <v>WHAT, HUH?</v>
      </c>
      <c r="F95" s="3" t="str">
        <f>HYPERLINK("http://www.lifeprint.com/asl101/pages-signs/y/your.htm","YOUR, YOURS")</f>
        <v>YOUR, YOURS</v>
      </c>
      <c r="G95" s="2"/>
      <c r="H95" s="2"/>
      <c r="I95" s="2"/>
      <c r="J95" s="12"/>
      <c r="K95" s="12"/>
      <c r="L95" s="1"/>
    </row>
    <row r="96" spans="1:12" ht="34.5" customHeight="1">
      <c r="A96" s="22">
        <v>5</v>
      </c>
      <c r="B96" s="4" t="str">
        <f>HYPERLINK("http://www.lifeprint.com/asl101/pages-signs/05/movie-your-favorite-what.htm","MOVIE, YOUR FAVORITE WHAT?")</f>
        <v>MOVIE, YOUR FAVORITE WHAT?</v>
      </c>
      <c r="C96" s="6" t="str">
        <f>HYPERLINK("http://www.lifeprint.com/asl101/pages-signs/m/movie.htm","MOVIE")</f>
        <v>MOVIE</v>
      </c>
      <c r="D96" s="5" t="str">
        <f>HYPERLINK("http://www.lifeprint.com/asl101/pages-signs/f/favorite.htm","PREFER, FAVORITE")</f>
        <v>PREFER, FAVORITE</v>
      </c>
      <c r="E96" s="5" t="str">
        <f>HYPERLINK("http://www.lifeprint.com/asl101/pages-signs/w/what.htm","WHAT, HUH?")</f>
        <v>WHAT, HUH?</v>
      </c>
      <c r="F96" s="3" t="str">
        <f>HYPERLINK("http://www.lifeprint.com/asl101/pages-signs/y/your.htm","YOUR, YOURS")</f>
        <v>YOUR, YOURS</v>
      </c>
      <c r="G96" s="2"/>
      <c r="H96" s="2"/>
      <c r="I96" s="2"/>
      <c r="J96" s="12"/>
      <c r="K96" s="12"/>
      <c r="L96" s="1"/>
    </row>
    <row r="97" spans="1:12" ht="34.5" customHeight="1">
      <c r="A97" s="22">
        <v>5</v>
      </c>
      <c r="B97" s="4" t="str">
        <f>HYPERLINK("http://www.lifeprint.com/asl101/pages-signs/05/your-favorite-store-what.htm","YOUR FAVORITE STORE, WHAT?")</f>
        <v>YOUR FAVORITE STORE, WHAT?</v>
      </c>
      <c r="C97" s="5" t="str">
        <f>HYPERLINK("http://www.lifeprint.com/asl101/pages-signs/f/favorite.htm","PREFER, FAVORITE")</f>
        <v>PREFER, FAVORITE</v>
      </c>
      <c r="D97" s="4" t="str">
        <f>HYPERLINK("http://www.lifeprint.com/asl101/pages-signs/s/store.htm","STORE, SELL")</f>
        <v>STORE, SELL</v>
      </c>
      <c r="E97" s="5" t="str">
        <f>HYPERLINK("http://www.lifeprint.com/asl101/pages-signs/w/what.htm","WHAT, HUH?")</f>
        <v>WHAT, HUH?</v>
      </c>
      <c r="F97" s="3" t="str">
        <f>HYPERLINK("http://www.lifeprint.com/asl101/pages-signs/y/your.htm","YOUR, YOURS")</f>
        <v>YOUR, YOURS</v>
      </c>
      <c r="G97" s="2"/>
      <c r="H97" s="2"/>
      <c r="I97" s="2"/>
      <c r="J97" s="12"/>
      <c r="K97" s="12"/>
      <c r="L97" s="1"/>
    </row>
    <row r="98" spans="1:12" ht="34.5" customHeight="1">
      <c r="A98" s="22">
        <v>5</v>
      </c>
      <c r="B98" s="4" t="str">
        <f>HYPERLINK("http://www.lifeprint.com/asl101/pages-signs/05/you-drive-here-from-home.htm","YOU DRIVE HERE FROM HOME?")</f>
        <v>YOU DRIVE HERE FROM HOME?</v>
      </c>
      <c r="C98" s="6" t="str">
        <f>HYPERLINK("http://www.lifeprint.com/asl101/pages-signs/c/cardrive.htm","DRIVE")</f>
        <v>DRIVE</v>
      </c>
      <c r="D98" s="5" t="str">
        <f>HYPERLINK("http://www.lifeprint.com/asl101/pages-signs/f/from.htm","FROM")</f>
        <v>FROM</v>
      </c>
      <c r="E98" s="6" t="str">
        <f>HYPERLINK("http://www.lifeprint.com/asl101/pages-signs/h/here.htm","HERE")</f>
        <v>HERE</v>
      </c>
      <c r="F98" s="6" t="str">
        <f>HYPERLINK("http://www.lifeprint.com/asl101/pages-signs/h/home.htm","HOME")</f>
        <v>HOME</v>
      </c>
      <c r="G98" s="3" t="str">
        <f>HYPERLINK("http://www.lifeprint.com/asl101/pages-layout/indexing.htm","YOU")</f>
        <v>YOU</v>
      </c>
      <c r="H98" s="2"/>
      <c r="I98" s="2"/>
      <c r="J98" s="12"/>
      <c r="K98" s="12"/>
      <c r="L98" s="1"/>
    </row>
    <row r="99" spans="1:12" ht="34.5" customHeight="1">
      <c r="A99" s="22">
        <v>5</v>
      </c>
      <c r="B99" s="4" t="str">
        <f>HYPERLINK("http://www.lifeprint.com/asl101/pages-signs/05/sign-with-friend-you-like.htm","SIGN WITH FRIEND, YOU LIKE?")</f>
        <v>SIGN WITH FRIEND, YOU LIKE?</v>
      </c>
      <c r="C99" s="5" t="str">
        <f>HYPERLINK("http://www.lifeprint.com/asl101/pages-signs/f/friend.htm","FRIEND")</f>
        <v>FRIEND</v>
      </c>
      <c r="D99" s="3" t="str">
        <f>HYPERLINK("http://www.lifeprint.com/asl101/pages-signs/l/like.htm","LIKE (emotion)")</f>
        <v>LIKE (emotion)</v>
      </c>
      <c r="E99" s="11" t="str">
        <f>HYPERLINK("http://www.lifeprint.com/asl101/pages-signs/s/sign.htm","SIGN")</f>
        <v>SIGN</v>
      </c>
      <c r="F99" s="6" t="str">
        <f>HYPERLINK("http://www.lifeprint.com/asl101/pages-signs/w/with.htm","WITH")</f>
        <v>WITH</v>
      </c>
      <c r="G99" s="3" t="str">
        <f>HYPERLINK("http://www.lifeprint.com/asl101/pages-layout/indexing.htm","YOU")</f>
        <v>YOU</v>
      </c>
      <c r="H99" s="2"/>
      <c r="I99" s="2"/>
      <c r="J99" s="12"/>
      <c r="K99" s="12"/>
      <c r="L99" s="1"/>
    </row>
    <row r="100" spans="1:12" ht="34.5" customHeight="1">
      <c r="A100" s="22">
        <v>5</v>
      </c>
      <c r="B100" s="4" t="str">
        <f>HYPERLINK("http://www.lifeprint.com/asl101/pages-signs/05/you-like-sign-with-who.htm","YOU LIKE SIGN WITH WHO?")</f>
        <v>YOU LIKE SIGN WITH WHO?</v>
      </c>
      <c r="C100" s="3" t="str">
        <f>HYPERLINK("http://www.lifeprint.com/asl101/pages-signs/l/like.htm","LIKE (emotion)")</f>
        <v>LIKE (emotion)</v>
      </c>
      <c r="D100" s="3" t="str">
        <f>HYPERLINK("http://www.lifeprint.com/asl101/pages-signs/s/sign.htm","SIGN")</f>
        <v>SIGN</v>
      </c>
      <c r="E100" s="5" t="str">
        <f>HYPERLINK("http://www.lifeprint.com/asl101/pages-signs/w/who.htm","WHO")</f>
        <v>WHO</v>
      </c>
      <c r="F100" s="6" t="str">
        <f>HYPERLINK("http://www.lifeprint.com/asl101/pages-signs/w/with.htm","WITH")</f>
        <v>WITH</v>
      </c>
      <c r="G100" s="3" t="str">
        <f>HYPERLINK("http://www.lifeprint.com/asl101/pages-layout/indexing.htm","YOU")</f>
        <v>YOU</v>
      </c>
      <c r="H100" s="2"/>
      <c r="I100" s="2"/>
      <c r="J100" s="12"/>
      <c r="K100" s="12"/>
      <c r="L100" s="1"/>
    </row>
    <row r="101" spans="1:12" ht="34.5" customHeight="1">
      <c r="A101" s="22">
        <v>5</v>
      </c>
      <c r="B101" s="4" t="str">
        <f>HYPERLINK("http://www.lifeprint.com/asl101/pages-signs/05/internet-site-your-favorite-what.htm","INTERNET S-I-T-E YOUR FAVORITE WHAT?")</f>
        <v>INTERNET S-I-T-E YOUR FAVORITE WHAT?</v>
      </c>
      <c r="C101" s="6" t="str">
        <f>HYPERLINK("http://www.lifeprint.com/asl101/pages-signs/i/internet.htm","INTERNET")</f>
        <v>INTERNET</v>
      </c>
      <c r="D101" s="5" t="str">
        <f>HYPERLINK("http://www.lifeprint.com/asl101/pages-signs/f/favorite.htm","PREFER, FAVORITE")</f>
        <v>PREFER, FAVORITE</v>
      </c>
      <c r="E101" s="7" t="s">
        <v>16</v>
      </c>
      <c r="F101" s="5" t="str">
        <f>HYPERLINK("http://www.lifeprint.com/asl101/pages-signs/w/what.htm","WHAT, HUH?")</f>
        <v>WHAT, HUH?</v>
      </c>
      <c r="G101" s="3" t="str">
        <f>HYPERLINK("http://www.lifeprint.com/asl101/pages-signs/y/your.htm","YOUR, YOURS")</f>
        <v>YOUR, YOURS</v>
      </c>
      <c r="H101" s="2"/>
      <c r="I101" s="2"/>
      <c r="J101" s="12"/>
      <c r="K101" s="12"/>
      <c r="L101" s="1"/>
    </row>
    <row r="102" spans="1:12" ht="34.5" customHeight="1">
      <c r="A102" s="22">
        <v>6</v>
      </c>
      <c r="B102" s="4" t="str">
        <f>HYPERLINK("http://www.lifeprint.com/asl101/pages-signs/06/how-old-you.html","OLD YOU?")</f>
        <v>OLD YOU?</v>
      </c>
      <c r="C102" s="4" t="str">
        <f>HYPERLINK("http://www.lifeprint.com/asl101/pages-signs/o/old.htm","OLD, AGE")</f>
        <v>OLD, AGE</v>
      </c>
      <c r="D102" s="3" t="str">
        <f>HYPERLINK("http://www.lifeprint.com/asl101/pages-layout/indexing.htm","YOU")</f>
        <v>YOU</v>
      </c>
      <c r="E102" s="2"/>
      <c r="F102" s="2"/>
      <c r="G102" s="2"/>
      <c r="H102" s="2"/>
      <c r="I102" s="2"/>
      <c r="J102" s="12"/>
      <c r="K102" s="12"/>
      <c r="L102" s="1"/>
    </row>
    <row r="103" spans="1:12" ht="34.5" customHeight="1">
      <c r="A103" s="22">
        <v>6</v>
      </c>
      <c r="B103" s="4" t="str">
        <f>HYPERLINK("http://www.lifeprint.com/asl101/pages-signs/06/how-sign-wait.html","HOW SIGN W-A-I-T?")</f>
        <v>HOW SIGN W-A-I-T?</v>
      </c>
      <c r="C103" s="5" t="str">
        <f>HYPERLINK("http://www.lifeprint.com/asl101/pages-signs/h/how.htm","HOW")</f>
        <v>HOW</v>
      </c>
      <c r="D103" s="3" t="str">
        <f>HYPERLINK("http://www.lifeprint.com/asl101/pages-signs/s/sign.htm","SIGN")</f>
        <v>SIGN</v>
      </c>
      <c r="E103" s="6" t="str">
        <f>HYPERLINK("http://www.lifeprint.com/asl101/pages-signs/w/wait.htm","WAIT")</f>
        <v>WAIT</v>
      </c>
      <c r="F103" s="2"/>
      <c r="G103" s="2"/>
      <c r="H103" s="2"/>
      <c r="I103" s="2"/>
      <c r="J103" s="12"/>
      <c r="K103" s="12"/>
      <c r="L103" s="1"/>
    </row>
    <row r="104" spans="1:12" ht="34.5" customHeight="1">
      <c r="A104" s="22">
        <v>6</v>
      </c>
      <c r="B104" s="4" t="str">
        <f>HYPERLINK("http://www.lifeprint.com/asl101/pages-signs/06/you-draw-well2.html","YOU DRAW GOOD?")</f>
        <v>YOU DRAW GOOD?</v>
      </c>
      <c r="C104" s="6" t="str">
        <f>HYPERLINK("http://www.lifeprint.com/asl101/pages-signs/d/draw.htm","DRAW, ART")</f>
        <v>DRAW, ART</v>
      </c>
      <c r="D104" s="6" t="str">
        <f>HYPERLINK("http://www.lifeprint.com/asl101/pages-signs/g/good.htm","GOOD")</f>
        <v>GOOD</v>
      </c>
      <c r="E104" s="3" t="str">
        <f>HYPERLINK("http://www.lifeprint.com/asl101/pages-layout/indexing.htm","YOU")</f>
        <v>YOU</v>
      </c>
      <c r="F104" s="2"/>
      <c r="G104" s="2"/>
      <c r="H104" s="2"/>
      <c r="I104" s="2"/>
      <c r="J104" s="12"/>
      <c r="K104" s="12"/>
      <c r="L104" s="1"/>
    </row>
    <row r="105" spans="1:12" ht="34.5" customHeight="1">
      <c r="A105" s="22">
        <v>6</v>
      </c>
      <c r="B105" s="4" t="str">
        <f>HYPERLINK("http://www.lifeprint.com/asl101/pages-signs/06/city-you-LIVE, ADDRESS.html","CITY YOU LIVE, ADDRESS?")</f>
        <v>CITY YOU LIVE, ADDRESS?</v>
      </c>
      <c r="C105" s="4" t="str">
        <f>HYPERLINK("http://www.lifeprint.com/asl101/pages-signs/c/city.htm","CITY, TOWN")</f>
        <v>CITY, TOWN</v>
      </c>
      <c r="D105" s="4" t="str">
        <f>HYPERLINK("http://www.lifeprint.com/asl101/pages-signs/l/live.htm","LIFE, LIVE, ADDRESS")</f>
        <v>LIFE, LIVE, ADDRESS</v>
      </c>
      <c r="E105" s="3" t="str">
        <f>HYPERLINK("http://www.lifeprint.com/asl101/pages-layout/indexing.htm","YOU")</f>
        <v>YOU</v>
      </c>
      <c r="F105" s="2"/>
      <c r="G105" s="2"/>
      <c r="H105" s="2"/>
      <c r="I105" s="2"/>
      <c r="J105" s="12"/>
      <c r="K105" s="12"/>
      <c r="L105" s="1"/>
    </row>
    <row r="106" spans="1:12" ht="34.5" customHeight="1">
      <c r="A106" s="22">
        <v>6</v>
      </c>
      <c r="B106" s="4" t="str">
        <f>HYPERLINK("http://www.lifeprint.com/asl101/pages-signs/06/you-move-to-here-when.html","YOU MOVE-here WHEN?")</f>
        <v>YOU MOVE-here WHEN?</v>
      </c>
      <c r="C106" s="6" t="str">
        <f>HYPERLINK("http://www.lifeprint.com/asl101/pages-signs/m/move.htm","MOVE")</f>
        <v>MOVE</v>
      </c>
      <c r="D106" s="6" t="str">
        <f>HYPERLINK("http://www.lifeprint.com/asl101/pages-signs/w/when.htm","WHEN")</f>
        <v>WHEN</v>
      </c>
      <c r="E106" s="3" t="str">
        <f>HYPERLINK("http://www.lifeprint.com/asl101/pages-layout/indexing.htm","YOU")</f>
        <v>YOU</v>
      </c>
      <c r="F106" s="2"/>
      <c r="G106" s="2"/>
      <c r="H106" s="2"/>
      <c r="I106" s="2"/>
      <c r="J106" s="12"/>
      <c r="K106" s="12"/>
      <c r="L106" s="1"/>
    </row>
    <row r="107" spans="1:12" ht="34.5" customHeight="1">
      <c r="A107" s="22">
        <v>6</v>
      </c>
      <c r="B107" s="4" t="str">
        <f>HYPERLINK("http://www.lifeprint.com/asl101/pages-signs/06/your-chair-green.html","YOUR CHAIR GREEN?")</f>
        <v>YOUR CHAIR GREEN?</v>
      </c>
      <c r="C107" s="6" t="str">
        <f>HYPERLINK("http://www.lifeprint.com/asl101/pages-signs/s/sit.htm","CHAIR")</f>
        <v>CHAIR</v>
      </c>
      <c r="D107" s="6" t="str">
        <f>HYPERLINK("http://www.lifeprint.com/asl101/pages-signs/g/green.htm","GREEN")</f>
        <v>GREEN</v>
      </c>
      <c r="E107" s="3" t="str">
        <f>HYPERLINK("http://www.lifeprint.com/asl101/pages-signs/y/your.htm","YOUR, YOURS")</f>
        <v>YOUR, YOURS</v>
      </c>
      <c r="F107" s="2"/>
      <c r="G107" s="2"/>
      <c r="H107" s="2"/>
      <c r="I107" s="2"/>
      <c r="J107" s="12"/>
      <c r="K107" s="12"/>
      <c r="L107" s="1"/>
    </row>
    <row r="108" spans="1:12" ht="34.5" customHeight="1">
      <c r="A108" s="22">
        <v>6</v>
      </c>
      <c r="B108" s="4" t="str">
        <f>HYPERLINK("http://www.lifeprint.com/asl101/pages-signs/06/your-parents-divorced.html","YOUR PARENTS DIVORCE?")</f>
        <v>YOUR PARENTS DIVORCE?</v>
      </c>
      <c r="C108" s="5" t="str">
        <f>HYPERLINK("http://www.lifeprint.com/asl101/pages-signs/d/divorce.htm","DIVORCE")</f>
        <v>DIVORCE</v>
      </c>
      <c r="D108" s="5" t="str">
        <f>HYPERLINK("http://www.lifeprint.com/asl101/pages-signs/p/parents.htm","PARENTS")</f>
        <v>PARENTS</v>
      </c>
      <c r="E108" s="3" t="str">
        <f>HYPERLINK("http://www.lifeprint.com/asl101/pages-signs/y/your.htm","YOUR, YOURS")</f>
        <v>YOUR, YOURS</v>
      </c>
      <c r="F108" s="2"/>
      <c r="G108" s="2"/>
      <c r="H108" s="2"/>
      <c r="I108" s="2"/>
      <c r="J108" s="12"/>
      <c r="K108" s="12"/>
      <c r="L108" s="1"/>
    </row>
    <row r="109" spans="1:12" ht="34.5" customHeight="1">
      <c r="A109" s="22">
        <v>6</v>
      </c>
      <c r="B109" s="4" t="str">
        <f>HYPERLINK("http://www.lifeprint.com/asl101/pages-signs/06/you-like-color-brown.html","YOU LIKE COLOR BROWN?")</f>
        <v>YOU LIKE COLOR BROWN?</v>
      </c>
      <c r="C109" s="6" t="str">
        <f>HYPERLINK("http://www.lifeprint.com/asl101/pages-signs/b/brown.htm","BROWN")</f>
        <v>BROWN</v>
      </c>
      <c r="D109" s="6" t="str">
        <f>HYPERLINK("http://www.lifeprint.com/asl101/pages-signs/c/color.htm","COLOR")</f>
        <v>COLOR</v>
      </c>
      <c r="E109" s="3" t="str">
        <f>HYPERLINK("http://www.lifeprint.com/asl101/pages-signs/l/like.htm","LIKE (emotion)")</f>
        <v>LIKE (emotion)</v>
      </c>
      <c r="F109" s="3" t="str">
        <f>HYPERLINK("http://www.lifeprint.com/asl101/pages-layout/indexing.htm","YOU")</f>
        <v>YOU</v>
      </c>
      <c r="G109" s="2"/>
      <c r="H109" s="2"/>
      <c r="I109" s="2"/>
      <c r="J109" s="12"/>
      <c r="K109" s="12"/>
      <c r="L109" s="1"/>
    </row>
    <row r="110" spans="1:12" ht="34.5" customHeight="1">
      <c r="A110" s="22">
        <v>6</v>
      </c>
      <c r="B110" s="4" t="str">
        <f>HYPERLINK("http://www.lifeprint.com/asl101/pages-signs/06/you-like-red-car.html","YOU LIKE RED CAR?")</f>
        <v>YOU LIKE RED CAR?</v>
      </c>
      <c r="C110" s="5" t="str">
        <f>HYPERLINK("http://www.lifeprint.com/asl101/pages-signs/c/car.htm","CAR")</f>
        <v>CAR</v>
      </c>
      <c r="D110" s="3" t="str">
        <f>HYPERLINK("http://www.lifeprint.com/asl101/pages-signs/l/like.htm","LIKE (emotion)")</f>
        <v>LIKE (emotion)</v>
      </c>
      <c r="E110" s="6" t="str">
        <f>HYPERLINK("http://www.lifeprint.com/asl101/pages-signs/r/red.htm","RED")</f>
        <v>RED</v>
      </c>
      <c r="F110" s="3" t="str">
        <f>HYPERLINK("http://www.lifeprint.com/asl101/pages-layout/indexing.htm","YOU")</f>
        <v>YOU</v>
      </c>
      <c r="G110" s="2"/>
      <c r="H110" s="2"/>
      <c r="I110" s="2"/>
      <c r="J110" s="12"/>
      <c r="K110" s="12"/>
      <c r="L110" s="1"/>
    </row>
    <row r="111" spans="1:12" ht="34.5" customHeight="1">
      <c r="A111" s="22">
        <v>6</v>
      </c>
      <c r="B111" s="4" t="str">
        <f>HYPERLINK("http://www.lifeprint.com/asl101/pages-signs/06/tomorrow-you-go-school-you.html","TOMORROW YOU GO SCHOOL?")</f>
        <v>TOMORROW YOU GO SCHOOL?</v>
      </c>
      <c r="C111" s="6" t="str">
        <f>HYPERLINK("http://www.lifeprint.com/asl101/pages-signs/g/go.htm","GO")</f>
        <v>GO</v>
      </c>
      <c r="D111" s="6" t="str">
        <f>HYPERLINK("http://www.lifeprint.com/asl101/pages-signs/s/school.htm","SCHOOL")</f>
        <v>SCHOOL</v>
      </c>
      <c r="E111" s="6" t="str">
        <f>HYPERLINK("http://www.lifeprint.com/asl101/pages-signs/t/tomorrow.htm","TOMORROW")</f>
        <v>TOMORROW</v>
      </c>
      <c r="F111" s="3" t="str">
        <f>HYPERLINK("http://www.lifeprint.com/asl101/pages-layout/indexing.htm","YOU")</f>
        <v>YOU</v>
      </c>
      <c r="G111" s="2"/>
      <c r="H111" s="2"/>
      <c r="I111" s="2"/>
      <c r="J111" s="12"/>
      <c r="K111" s="12"/>
      <c r="L111" s="1"/>
    </row>
    <row r="112" spans="1:12" ht="34.5" customHeight="1">
      <c r="A112" s="22">
        <v>6</v>
      </c>
      <c r="B112" s="4" t="str">
        <f>HYPERLINK("http://www.lifeprint.com/asl101/pages-signs/06/your-paper-what-color.html","YOUR PAPER, WHAT COLOR?")</f>
        <v>YOUR PAPER, WHAT COLOR?</v>
      </c>
      <c r="C112" s="6" t="str">
        <f>HYPERLINK("http://www.lifeprint.com/asl101/pages-signs/c/color.htm","COLOR")</f>
        <v>COLOR</v>
      </c>
      <c r="D112" s="6" t="str">
        <f>HYPERLINK("http://www.lifeprint.com/asl101/pages-signs/p/paper.htm","PAPER")</f>
        <v>PAPER</v>
      </c>
      <c r="E112" s="5" t="str">
        <f>HYPERLINK("http://www.lifeprint.com/asl101/pages-signs/w/what.htm","WHAT, HUH?")</f>
        <v>WHAT, HUH?</v>
      </c>
      <c r="F112" s="3" t="str">
        <f>HYPERLINK("http://www.lifeprint.com/asl101/pages-signs/y/your.htm","YOUR, YOURS")</f>
        <v>YOUR, YOURS</v>
      </c>
      <c r="G112" s="2"/>
      <c r="H112" s="2"/>
      <c r="I112" s="2"/>
      <c r="J112" s="12"/>
      <c r="K112" s="12"/>
      <c r="L112" s="1"/>
    </row>
    <row r="113" spans="1:12" ht="34.5" customHeight="1">
      <c r="A113" s="22">
        <v>6</v>
      </c>
      <c r="B113" s="4" t="str">
        <f>HYPERLINK("http://www.lifeprint.com/asl101/pages-signs/06/your-favorite-color-what.html","YOUR FAVORITE COLOR, WHAT?")</f>
        <v>YOUR FAVORITE COLOR, WHAT?</v>
      </c>
      <c r="C113" s="6" t="str">
        <f>HYPERLINK("http://www.lifeprint.com/asl101/pages-signs/c/color.htm","COLOR")</f>
        <v>COLOR</v>
      </c>
      <c r="D113" s="5" t="str">
        <f>HYPERLINK("http://www.lifeprint.com/asl101/pages-signs/f/favorite.htm","PREFER, FAVORITE")</f>
        <v>PREFER, FAVORITE</v>
      </c>
      <c r="E113" s="5" t="str">
        <f>HYPERLINK("http://www.lifeprint.com/asl101/pages-signs/w/what.htm","WHAT, HUH?")</f>
        <v>WHAT, HUH?</v>
      </c>
      <c r="F113" s="3" t="str">
        <f>HYPERLINK("http://www.lifeprint.com/asl101/pages-signs/y/your.htm","YOUR, YOURS")</f>
        <v>YOUR, YOURS</v>
      </c>
      <c r="G113" s="2"/>
      <c r="H113" s="2"/>
      <c r="I113" s="2"/>
      <c r="J113" s="12"/>
      <c r="K113" s="12"/>
      <c r="L113" s="1"/>
    </row>
    <row r="114" spans="1:12" ht="34.5" customHeight="1">
      <c r="A114" s="22">
        <v>6</v>
      </c>
      <c r="B114" s="4" t="str">
        <f>HYPERLINK("http://www.lifeprint.com/asl101/pages-signs/06/name-something-black-and-white.html","NAME SOMETHING ITSELF BLACK WHITE")</f>
        <v>NAME SOMETHING ITSELF BLACK WHITE</v>
      </c>
      <c r="C114" s="6" t="str">
        <f>HYPERLINK("http://www.lifeprint.com/asl101/pages-signs/b/black.htm","BLACK")</f>
        <v>BLACK</v>
      </c>
      <c r="D114" s="4" t="str">
        <f>HYPERLINK("http://www.lifeprint.com/asl101/pages-signs/s/self.htm","SELF, HIMSELF, ITSELF")</f>
        <v>SELF, HIMSELF, ITSELF</v>
      </c>
      <c r="E114" s="3" t="str">
        <f>HYPERLINK("http://www.lifeprint.com/asl101/pages-signs/n/name.htm","NAME")</f>
        <v>NAME</v>
      </c>
      <c r="F114" s="5" t="str">
        <f>HYPERLINK("http://www.lifeprint.com/asl101/pages-signs/s/single.htm","SINGLE, SOMEONE, SOMETHING, ALONE")</f>
        <v>SINGLE, SOMEONE, SOMETHING, ALONE</v>
      </c>
      <c r="G114" s="6" t="str">
        <f>HYPERLINK("http://www.lifeprint.com/asl101/pages-signs/w/white.htm","WHITE")</f>
        <v>WHITE</v>
      </c>
      <c r="H114" s="2"/>
      <c r="I114" s="2"/>
      <c r="J114" s="12"/>
      <c r="K114" s="12"/>
      <c r="L114" s="1"/>
    </row>
    <row r="115" spans="1:12" ht="34.5" customHeight="1">
      <c r="A115" s="22">
        <v>6</v>
      </c>
      <c r="B115" s="4" t="str">
        <f>HYPERLINK("http://www.lifeprint.com/asl101/pages-signs/06/how-long-you-LIVE, ADDRESS-there-2.html","HOW-LONG YOU LIVE, ADDRESS INDEX-there?")</f>
        <v>HOW-LONG YOU LIVE, ADDRESS INDEX-there?</v>
      </c>
      <c r="C115" s="5" t="str">
        <f>HYPERLINK("http://www.lifeprint.com/asl101/pages-signs/h/how.htm","HOW")</f>
        <v>HOW</v>
      </c>
      <c r="D115" s="7" t="s">
        <v>15</v>
      </c>
      <c r="E115" s="5" t="str">
        <f>HYPERLINK("http://www.lifeprint.com/asl101/pages-signs/l/live.htm","LIVE, ADDRESS")</f>
        <v>LIVE, ADDRESS</v>
      </c>
      <c r="F115" s="6" t="str">
        <f>HYPERLINK("http://www.lifeprint.com/asl101/pages-signs/l/long.htm","LONG")</f>
        <v>LONG</v>
      </c>
      <c r="G115" s="3" t="str">
        <f aca="true" t="shared" si="4" ref="G115:G121">HYPERLINK("http://www.lifeprint.com/asl101/pages-layout/indexing.htm","YOU")</f>
        <v>YOU</v>
      </c>
      <c r="H115" s="2"/>
      <c r="I115" s="2"/>
      <c r="J115" s="12"/>
      <c r="K115" s="12"/>
      <c r="L115" s="1"/>
    </row>
    <row r="116" spans="1:12" ht="34.5" customHeight="1">
      <c r="A116" s="22">
        <v>6</v>
      </c>
      <c r="B116" s="4" t="str">
        <f>HYPERLINK("http://www.lifeprint.com/asl101/pages-signs/06/you-think-someday-you-teach-asl.html","YOU THINK FUTURE YOU TEACH ASL?")</f>
        <v>YOU THINK FUTURE YOU TEACH ASL?</v>
      </c>
      <c r="C116" s="7" t="s">
        <v>7</v>
      </c>
      <c r="D116" s="4" t="str">
        <f>HYPERLINK("http://www.lifeprint.com/asl101/pages-signs/f/future.htm","FUTURE, WILL")</f>
        <v>FUTURE, WILL</v>
      </c>
      <c r="E116" s="5" t="str">
        <f>HYPERLINK("http://www.lifeprint.com/asl101/pages-signs/t/teacher.htm","TEACH, TEACHER")</f>
        <v>TEACH, TEACHER</v>
      </c>
      <c r="F116" s="5" t="str">
        <f>HYPERLINK("http://www.lifeprint.com/asl101/pages-signs/t/think.htm","THINK")</f>
        <v>THINK</v>
      </c>
      <c r="G116" s="3" t="str">
        <f t="shared" si="4"/>
        <v>YOU</v>
      </c>
      <c r="H116" s="10"/>
      <c r="I116" s="2"/>
      <c r="J116" s="12"/>
      <c r="K116" s="12"/>
      <c r="L116" s="1"/>
    </row>
    <row r="117" spans="1:12" ht="34.5" customHeight="1">
      <c r="A117" s="22">
        <v>6</v>
      </c>
      <c r="B117" s="4" t="str">
        <f>HYPERLINK("http://www.lifeprint.com/asl101/pages-signs/06/you-go-doctor2.html","YOU GO DOCTOR, WAIT-[long], YOU SIT-anxious YOU?")</f>
        <v>YOU GO DOCTOR, WAIT-[long], YOU SIT-anxious YOU?</v>
      </c>
      <c r="C117" s="5" t="str">
        <f>HYPERLINK("http://www.lifeprint.com/asl101/pages-signs/d/doctor.htm","DOCTOR")</f>
        <v>DOCTOR</v>
      </c>
      <c r="D117" s="6" t="str">
        <f>HYPERLINK("http://www.lifeprint.com/asl101/pages-signs/g/go.htm","GO")</f>
        <v>GO</v>
      </c>
      <c r="E117" s="6" t="str">
        <f>HYPERLINK("http://www.lifeprint.com/asl101/pages-signs/a/anxious.htm","ANXIOUS, RESTLESS")</f>
        <v>ANXIOUS, RESTLESS</v>
      </c>
      <c r="F117" s="6" t="str">
        <f>HYPERLINK("http://www.lifeprint.com/asl101/pages-signs/w/wait.htm","WAIT")</f>
        <v>WAIT</v>
      </c>
      <c r="G117" s="3" t="str">
        <f t="shared" si="4"/>
        <v>YOU</v>
      </c>
      <c r="H117" s="10"/>
      <c r="I117" s="10"/>
      <c r="J117" s="12"/>
      <c r="K117" s="12"/>
      <c r="L117" s="1"/>
    </row>
    <row r="118" spans="1:12" ht="34.5" customHeight="1">
      <c r="A118" s="22">
        <v>6</v>
      </c>
      <c r="B118" s="4" t="str">
        <f>HYPERLINK("http://www.lifeprint.com/asl101/pages-signs/06/you-want-go-home-now.html","YOU WANT GO HOME NOW?")</f>
        <v>YOU WANT GO HOME NOW?</v>
      </c>
      <c r="C118" s="6" t="str">
        <f>HYPERLINK("http://www.lifeprint.com/asl101/pages-signs/g/go.htm","GO")</f>
        <v>GO</v>
      </c>
      <c r="D118" s="6" t="str">
        <f>HYPERLINK("http://www.lifeprint.com/asl101/pages-signs/h/home.htm","HOME")</f>
        <v>HOME</v>
      </c>
      <c r="E118" s="6" t="str">
        <f>HYPERLINK("http://www.lifeprint.com/asl101/pages-signs/n/now.htm","NOW")</f>
        <v>NOW</v>
      </c>
      <c r="F118" s="5" t="str">
        <f>HYPERLINK("http://www.lifeprint.com/asl101/pages-signs/w/want.htm","WANT")</f>
        <v>WANT</v>
      </c>
      <c r="G118" s="3" t="str">
        <f t="shared" si="4"/>
        <v>YOU</v>
      </c>
      <c r="H118" s="2"/>
      <c r="I118" s="2"/>
      <c r="J118" s="12"/>
      <c r="K118" s="12"/>
      <c r="L118" s="1"/>
    </row>
    <row r="119" spans="1:12" ht="34.5" customHeight="1">
      <c r="A119" s="22">
        <v>6</v>
      </c>
      <c r="B119" s="4" t="str">
        <f>HYPERLINK("http://www.lifeprint.com/asl101/pages-signs/06/you-finish-watch-titanic.html","YOU FINISH WATCH MOVIE T-I-T-A-N-I-C?")</f>
        <v>YOU FINISH WATCH MOVIE T-I-T-A-N-I-C?</v>
      </c>
      <c r="C119" s="6" t="str">
        <f>HYPERLINK("http://www.lifeprint.com/asl101/pages-signs/f/finish.htm","FINISH")</f>
        <v>FINISH</v>
      </c>
      <c r="D119" s="6" t="str">
        <f>HYPERLINK("http://www.lifeprint.com/asl101/pages-signs/m/movie.htm","MOVIE")</f>
        <v>MOVIE</v>
      </c>
      <c r="E119" s="7" t="s">
        <v>14</v>
      </c>
      <c r="F119" s="6" t="str">
        <f>HYPERLINK("http://www.lifeprint.com/asl101/pages-signs/s/see.htm","WATCH, OBSERVE")</f>
        <v>WATCH, OBSERVE</v>
      </c>
      <c r="G119" s="3" t="str">
        <f t="shared" si="4"/>
        <v>YOU</v>
      </c>
      <c r="H119" s="2"/>
      <c r="I119" s="2"/>
      <c r="J119" s="12"/>
      <c r="K119" s="12"/>
      <c r="L119" s="1"/>
    </row>
    <row r="120" spans="1:12" ht="34.5" customHeight="1">
      <c r="A120" s="22">
        <v>6</v>
      </c>
      <c r="B120" s="4" t="str">
        <f>HYPERLINK("http://www.lifeprint.com/asl101/pages-signs/06/you-LIVE, ADDRESS-here-howmany-years.html","YOU LIVE, ADDRESS HERE HOW-MANY YEAR?")</f>
        <v>YOU LIVE, ADDRESS HERE HOW-MANY YEAR?</v>
      </c>
      <c r="C120" s="6" t="str">
        <f>HYPERLINK("http://www.lifeprint.com/asl101/pages-signs/h/here.htm","HERE")</f>
        <v>HERE</v>
      </c>
      <c r="D120" s="5" t="str">
        <f>HYPERLINK("http://www.lifeprint.com/asl101/pages-signs/h/how-many.htm","HOW-MANY")</f>
        <v>HOW-MANY</v>
      </c>
      <c r="E120" s="5" t="str">
        <f>HYPERLINK("http://www.lifeprint.com/asl101/pages-signs/l/live.htm","LIVE, ADDRESS")</f>
        <v>LIVE, ADDRESS</v>
      </c>
      <c r="F120" s="4" t="str">
        <f>HYPERLINK("http://www.lifeprint.com/asl101/pages-signs/y/year.htm","YEAR")</f>
        <v>YEAR</v>
      </c>
      <c r="G120" s="3" t="str">
        <f t="shared" si="4"/>
        <v>YOU</v>
      </c>
      <c r="H120" s="2"/>
      <c r="I120" s="2"/>
      <c r="J120" s="12"/>
      <c r="K120" s="12"/>
      <c r="L120" s="1"/>
    </row>
    <row r="121" spans="1:12" ht="34.5" customHeight="1">
      <c r="A121" s="22">
        <v>6</v>
      </c>
      <c r="B121" s="4" t="str">
        <f>HYPERLINK("http://www.lifeprint.com/asl101/pages-signs/06/you-used-to-LIVE, ADDRESS-big-city-you.html","YOU LIVE, ADDRESS BIG CITY PAST YOU?")</f>
        <v>YOU LIVE, ADDRESS BIG CITY PAST YOU?</v>
      </c>
      <c r="C121" s="6" t="str">
        <f>HYPERLINK("http://www.lifeprint.com/asl101/pages-signs/b/big.htm","BIG, LARGE")</f>
        <v>BIG, LARGE</v>
      </c>
      <c r="D121" s="4" t="str">
        <f>HYPERLINK("http://www.lifeprint.com/asl101/pages-signs/c/city.htm","CITY, TOWN")</f>
        <v>CITY, TOWN</v>
      </c>
      <c r="E121" s="5" t="str">
        <f>HYPERLINK("http://www.lifeprint.com/asl101/pages-signs/l/live.htm","LIVE, ADDRESS")</f>
        <v>LIVE, ADDRESS</v>
      </c>
      <c r="F121" s="4" t="str">
        <f>HYPERLINK("http://www.lifeprint.com/asl101/pages-signs/p/past.htm","PAST, BEFORE")</f>
        <v>PAST, BEFORE</v>
      </c>
      <c r="G121" s="3" t="str">
        <f t="shared" si="4"/>
        <v>YOU</v>
      </c>
      <c r="H121" s="3" t="str">
        <f>HYPERLINK("http://www.lifeprint.com/asl101/pages-layout/indexing.htm","YOU")</f>
        <v>YOU</v>
      </c>
      <c r="I121" s="2"/>
      <c r="J121" s="12"/>
      <c r="K121" s="12"/>
      <c r="L121" s="1"/>
    </row>
    <row r="122" spans="1:12" ht="34.5" customHeight="1">
      <c r="A122" s="22">
        <v>7</v>
      </c>
      <c r="B122" s="4" t="str">
        <f>HYPERLINK("http://www.lifeprint.com/asl101/pages-signs/07/you-full-you.htm","YOU FULL?")</f>
        <v>YOU FULL?</v>
      </c>
      <c r="C122" s="4" t="str">
        <f>HYPERLINK("http://www.lifeprint.com/asl101/pages-signs/f/full.htm","FULL, STUFFED")</f>
        <v>FULL, STUFFED</v>
      </c>
      <c r="D122" s="3" t="str">
        <f>HYPERLINK("http://www.lifeprint.com/asl101/pages-layout/indexing.htm","YOU")</f>
        <v>YOU</v>
      </c>
      <c r="E122" s="2"/>
      <c r="F122" s="2"/>
      <c r="G122" s="2"/>
      <c r="H122" s="2"/>
      <c r="I122" s="2"/>
      <c r="J122" s="12"/>
      <c r="K122" s="12"/>
      <c r="L122" s="1"/>
    </row>
    <row r="123" spans="1:12" ht="34.5" customHeight="1">
      <c r="A123" s="22">
        <v>7</v>
      </c>
      <c r="B123" s="4" t="str">
        <f>HYPERLINK("http://www.lifeprint.com/asl101/pages-signs/07/hungry-you.htm","HUNGRY YOU?")</f>
        <v>HUNGRY YOU?</v>
      </c>
      <c r="C123" s="6" t="str">
        <f>HYPERLINK("http://www.lifeprint.com/asl101/pages-signs/h/hungry.htm","HUNGRY, WISH")</f>
        <v>HUNGRY, WISH</v>
      </c>
      <c r="D123" s="3" t="str">
        <f>HYPERLINK("http://www.lifeprint.com/asl101/pages-layout/indexing.htm","YOU")</f>
        <v>YOU</v>
      </c>
      <c r="E123" s="2"/>
      <c r="F123" s="2"/>
      <c r="G123" s="2"/>
      <c r="H123" s="2"/>
      <c r="I123" s="2"/>
      <c r="J123" s="12"/>
      <c r="K123" s="12"/>
      <c r="L123" s="1"/>
    </row>
    <row r="124" spans="1:12" ht="34.5" customHeight="1">
      <c r="A124" s="22">
        <v>7</v>
      </c>
      <c r="B124" s="4" t="str">
        <f>HYPERLINK("http://www.lifeprint.com/asl101/pages-signs/07/you-dont-like-candy.htm","YOU DON'T-LIKE CANDY?!?")</f>
        <v>YOU DON'T-LIKE CANDY?!?</v>
      </c>
      <c r="C124" s="5" t="str">
        <f>HYPERLINK("http://www.lifeprint.com/asl101/pages-signs/c/candy.htm","CANDY")</f>
        <v>CANDY</v>
      </c>
      <c r="D124" s="6" t="str">
        <f>HYPERLINK("http://www.lifeprint.com/asl101/pages-signs/w/want.htm","DON'T-LIKE")</f>
        <v>DON'T-LIKE</v>
      </c>
      <c r="E124" s="3" t="str">
        <f>HYPERLINK("http://www.lifeprint.com/asl101/pages-layout/indexing.htm","YOU")</f>
        <v>YOU</v>
      </c>
      <c r="F124" s="2"/>
      <c r="G124" s="2"/>
      <c r="H124" s="2"/>
      <c r="I124" s="2"/>
      <c r="J124" s="12"/>
      <c r="K124" s="12"/>
      <c r="L124" s="1"/>
    </row>
    <row r="125" spans="1:12" ht="34.5" customHeight="1">
      <c r="A125" s="22">
        <v>7</v>
      </c>
      <c r="B125" s="4" t="str">
        <f>HYPERLINK("http://www.lifeprint.com/asl101/pages-signs/07/candy--you-like-what-kind.htm","CANDY, YOU LIKE WHAT-KIND?")</f>
        <v>CANDY, YOU LIKE WHAT-KIND?</v>
      </c>
      <c r="C125" s="5" t="str">
        <f>HYPERLINK("http://www.lifeprint.com/asl101/pages-signs/c/candy.htm","CANDY")</f>
        <v>CANDY</v>
      </c>
      <c r="D125" s="6" t="str">
        <f>HYPERLINK("http://www.lifeprint.com/asl101/pages-signs/w/what-kind.htm","KIND, TYPE")</f>
        <v>KIND, TYPE</v>
      </c>
      <c r="E125" s="3" t="str">
        <f>HYPERLINK("http://www.lifeprint.com/asl101/pages-signs/l/like.htm","LIKE (emotion)")</f>
        <v>LIKE (emotion)</v>
      </c>
      <c r="F125" s="3" t="str">
        <f aca="true" t="shared" si="5" ref="F125:F130">HYPERLINK("http://www.lifeprint.com/asl101/pages-layout/indexing.htm","YOU")</f>
        <v>YOU</v>
      </c>
      <c r="G125" s="2"/>
      <c r="H125" s="2"/>
      <c r="I125" s="2"/>
      <c r="J125" s="12"/>
      <c r="K125" s="12"/>
      <c r="L125" s="1"/>
    </row>
    <row r="126" spans="1:12" ht="34.5" customHeight="1">
      <c r="A126" s="22">
        <v>7</v>
      </c>
      <c r="B126" s="4" t="str">
        <f>HYPERLINK("http://www.lifeprint.com/asl101/pages-signs/07/cookie-you-like-what-kind.htm","COOKIE, YOU LIKE WHAT-KIND?")</f>
        <v>COOKIE, YOU LIKE WHAT-KIND?</v>
      </c>
      <c r="C126" s="6" t="str">
        <f>HYPERLINK("http://www.lifeprint.com/asl101/pages-signs/c/cookie.htm","COOKIE")</f>
        <v>COOKIE</v>
      </c>
      <c r="D126" s="6" t="str">
        <f>HYPERLINK("http://www.lifeprint.com/asl101/pages-signs/w/what-kind.htm","KIND, TYPE")</f>
        <v>KIND, TYPE</v>
      </c>
      <c r="E126" s="3" t="str">
        <f>HYPERLINK("http://www.lifeprint.com/asl101/pages-signs/l/like.htm","LIKE (emotion)")</f>
        <v>LIKE (emotion)</v>
      </c>
      <c r="F126" s="3" t="str">
        <f t="shared" si="5"/>
        <v>YOU</v>
      </c>
      <c r="G126" s="2"/>
      <c r="H126" s="2"/>
      <c r="I126" s="2"/>
      <c r="J126" s="12"/>
      <c r="K126" s="12"/>
      <c r="L126" s="1"/>
    </row>
    <row r="127" spans="1:12" ht="34.5" customHeight="1">
      <c r="A127" s="22">
        <v>7</v>
      </c>
      <c r="B127" s="4" t="str">
        <f>HYPERLINK("http://www.lifeprint.com/asl101/pages-signs/07/cereal-you-like-what-kind.htm","CEREAL, YOU LIKE WHAT-KIND?")</f>
        <v>CEREAL, YOU LIKE WHAT-KIND?</v>
      </c>
      <c r="C127" s="6" t="str">
        <f>HYPERLINK("http://www.lifeprint.com/asl101/pages-signs/m/middle.htm","MIDDLE, CENTER")</f>
        <v>MIDDLE, CENTER</v>
      </c>
      <c r="D127" s="6" t="str">
        <f>HYPERLINK("http://www.lifeprint.com/asl101/pages-signs/w/what-kind.htm","KIND, TYPE")</f>
        <v>KIND, TYPE</v>
      </c>
      <c r="E127" s="3" t="str">
        <f>HYPERLINK("http://www.lifeprint.com/asl101/pages-signs/l/like.htm","LIKE (emotion)")</f>
        <v>LIKE (emotion)</v>
      </c>
      <c r="F127" s="3" t="str">
        <f t="shared" si="5"/>
        <v>YOU</v>
      </c>
      <c r="G127" s="2"/>
      <c r="H127" s="2"/>
      <c r="I127" s="2"/>
      <c r="J127" s="12"/>
      <c r="K127" s="12"/>
      <c r="L127" s="1"/>
    </row>
    <row r="128" spans="1:12" ht="34.5" customHeight="1">
      <c r="A128" s="22">
        <v>7</v>
      </c>
      <c r="B128" s="4" t="str">
        <f>HYPERLINK("http://www.lifeprint.com/asl101/pages-signs/07/oranges-you-like-eat.htm","ORANGES, YOU LIKE EAT?")</f>
        <v>ORANGES, YOU LIKE EAT?</v>
      </c>
      <c r="C128" s="6" t="str">
        <f>HYPERLINK("http://www.lifeprint.com/asl101/pages-signs/e/eat.htm","EAT, FOOD")</f>
        <v>EAT, FOOD</v>
      </c>
      <c r="D128" s="3" t="str">
        <f>HYPERLINK("http://www.lifeprint.com/asl101/pages-signs/l/like.htm","LIKE (emotion)")</f>
        <v>LIKE (emotion)</v>
      </c>
      <c r="E128" s="6" t="str">
        <f>HYPERLINK("http://www.lifeprint.com/asl101/pages-signs/o/orange.htm","ORANGE")</f>
        <v>ORANGE</v>
      </c>
      <c r="F128" s="3" t="str">
        <f t="shared" si="5"/>
        <v>YOU</v>
      </c>
      <c r="G128" s="2"/>
      <c r="H128" s="2"/>
      <c r="I128" s="2"/>
      <c r="J128" s="12"/>
      <c r="K128" s="12"/>
      <c r="L128" s="1"/>
    </row>
    <row r="129" spans="1:12" ht="34.5" customHeight="1">
      <c r="A129" s="22">
        <v>7</v>
      </c>
      <c r="B129" s="4" t="str">
        <f>HYPERLINK("http://www.lifeprint.com/asl101/pages-signs/07/pizza-you-like-what-kind.htm","PIZZA, YOU LIKE WHAT-KIND?")</f>
        <v>PIZZA, YOU LIKE WHAT-KIND?</v>
      </c>
      <c r="C129" s="6" t="str">
        <f>HYPERLINK("http://www.lifeprint.com/asl101/pages-signs/w/what-kind.htm","KIND, TYPE")</f>
        <v>KIND, TYPE</v>
      </c>
      <c r="D129" s="3" t="str">
        <f>HYPERLINK("http://www.lifeprint.com/asl101/pages-signs/l/like.htm","LIKE (emotion)")</f>
        <v>LIKE (emotion)</v>
      </c>
      <c r="E129" s="6" t="str">
        <f>HYPERLINK("http://www.lifeprint.com/asl101/pages-signs/p/pizza.htm","PIZZA")</f>
        <v>PIZZA</v>
      </c>
      <c r="F129" s="3" t="str">
        <f t="shared" si="5"/>
        <v>YOU</v>
      </c>
      <c r="G129" s="2"/>
      <c r="H129" s="2"/>
      <c r="I129" s="2"/>
      <c r="J129" s="12"/>
      <c r="K129" s="12"/>
      <c r="L129" s="1"/>
    </row>
    <row r="130" spans="1:12" ht="34.5" customHeight="1">
      <c r="A130" s="22">
        <v>7</v>
      </c>
      <c r="B130" s="4" t="str">
        <f>HYPERLINK("http://www.lifeprint.com/asl101/pages-signs/07/soup-you-like-what-kind.htm","SOUP, YOU LIKE WHAT-KIND?")</f>
        <v>SOUP, YOU LIKE WHAT-KIND?</v>
      </c>
      <c r="C130" s="6" t="str">
        <f>HYPERLINK("http://www.lifeprint.com/asl101/pages-signs/w/what-kind.htm","KIND, TYPE")</f>
        <v>KIND, TYPE</v>
      </c>
      <c r="D130" s="3" t="str">
        <f>HYPERLINK("http://www.lifeprint.com/asl101/pages-signs/l/like.htm","LIKE (emotion)")</f>
        <v>LIKE (emotion)</v>
      </c>
      <c r="E130" s="6" t="str">
        <f>HYPERLINK("http://www.lifeprint.com/asl101/pages-signs/s/soup.htm","SOUP")</f>
        <v>SOUP</v>
      </c>
      <c r="F130" s="3" t="str">
        <f t="shared" si="5"/>
        <v>YOU</v>
      </c>
      <c r="G130" s="2"/>
      <c r="H130" s="2"/>
      <c r="I130" s="2"/>
      <c r="J130" s="12"/>
      <c r="K130" s="12"/>
      <c r="L130" s="1"/>
    </row>
    <row r="131" spans="1:12" ht="34.5" customHeight="1">
      <c r="A131" s="22">
        <v>7</v>
      </c>
      <c r="B131" s="4" t="str">
        <f>HYPERLINK("http://www.lifeprint.com/asl101/pages-signs/07/your-sister-like-eggs.htm","YOUR SISTER LIKE EGG?")</f>
        <v>YOUR SISTER LIKE EGG?</v>
      </c>
      <c r="C131" s="6" t="str">
        <f>HYPERLINK("http://www.lifeprint.com/asl101/pages-signs/e/egg.htm","EGG")</f>
        <v>EGG</v>
      </c>
      <c r="D131" s="3" t="str">
        <f>HYPERLINK("http://www.lifeprint.com/asl101/pages-signs/l/like.htm","LIKE (emotion)")</f>
        <v>LIKE (emotion)</v>
      </c>
      <c r="E131" s="5" t="str">
        <f>HYPERLINK("http://www.lifeprint.com/asl101/pages-signs/s/sister.htm","SISTER")</f>
        <v>SISTER</v>
      </c>
      <c r="F131" s="3" t="str">
        <f>HYPERLINK("http://www.lifeprint.com/asl101/pages-signs/y/your.htm","YOUR, YOURS")</f>
        <v>YOUR, YOURS</v>
      </c>
      <c r="G131" s="2"/>
      <c r="H131" s="2"/>
      <c r="I131" s="2"/>
      <c r="J131" s="12"/>
      <c r="K131" s="12"/>
      <c r="L131" s="1"/>
    </row>
    <row r="132" spans="1:12" ht="34.5" customHeight="1">
      <c r="A132" s="22">
        <v>7</v>
      </c>
      <c r="B132" s="4" t="str">
        <f>HYPERLINK("http://www.lifeprint.com/asl101/pages-signs/07/your-favorite-food-what.htm","YOUR FAVORITE FOOD WHAT?")</f>
        <v>YOUR FAVORITE FOOD WHAT?</v>
      </c>
      <c r="C132" s="6" t="str">
        <f>HYPERLINK("http://www.lifeprint.com/asl101/pages-signs/e/eat.htm","EAT, FOOD")</f>
        <v>EAT, FOOD</v>
      </c>
      <c r="D132" s="5" t="str">
        <f>HYPERLINK("http://www.lifeprint.com/asl101/pages-signs/f/favorite.htm","PREFER, FAVORITE")</f>
        <v>PREFER, FAVORITE</v>
      </c>
      <c r="E132" s="5" t="str">
        <f>HYPERLINK("http://www.lifeprint.com/asl101/pages-signs/w/what.htm","WHAT, HUH?")</f>
        <v>WHAT, HUH?</v>
      </c>
      <c r="F132" s="3" t="str">
        <f>HYPERLINK("http://www.lifeprint.com/asl101/pages-signs/y/your.htm","YOUR, YOURS")</f>
        <v>YOUR, YOURS</v>
      </c>
      <c r="G132" s="2"/>
      <c r="H132" s="2"/>
      <c r="I132" s="2"/>
      <c r="J132" s="12"/>
      <c r="K132" s="12"/>
      <c r="L132" s="1"/>
    </row>
    <row r="133" spans="1:12" ht="34.5" customHeight="1">
      <c r="A133" s="22">
        <v>7</v>
      </c>
      <c r="B133" s="4" t="str">
        <f>HYPERLINK("http://www.lifeprint.com/asl101/pages-signs/07/apple-green-you-like-eat-you.htm","APPLE, GREEN, YOU LIKE EAT?")</f>
        <v>APPLE, GREEN, YOU LIKE EAT?</v>
      </c>
      <c r="C133" s="6" t="str">
        <f>HYPERLINK("http://www.lifeprint.com/asl101/pages-signs/a/apple.htm","APPLE")</f>
        <v>APPLE</v>
      </c>
      <c r="D133" s="6" t="str">
        <f>HYPERLINK("http://www.lifeprint.com/asl101/pages-signs/e/eat.htm","EAT, FOOD")</f>
        <v>EAT, FOOD</v>
      </c>
      <c r="E133" s="6" t="str">
        <f>HYPERLINK("http://www.lifeprint.com/asl101/pages-signs/g/green.htm","GREEN")</f>
        <v>GREEN</v>
      </c>
      <c r="F133" s="3" t="str">
        <f>HYPERLINK("http://www.lifeprint.com/asl101/pages-signs/l/like.htm","LIKE (emotion)")</f>
        <v>LIKE (emotion)</v>
      </c>
      <c r="G133" s="3" t="str">
        <f>HYPERLINK("http://www.lifeprint.com/asl101/pages-layout/indexing.htm","YOU")</f>
        <v>YOU</v>
      </c>
      <c r="H133" s="2"/>
      <c r="I133" s="2"/>
      <c r="J133" s="12"/>
      <c r="K133" s="12"/>
      <c r="L133" s="1"/>
    </row>
    <row r="134" spans="1:12" ht="34.5" customHeight="1">
      <c r="A134" s="22">
        <v>7</v>
      </c>
      <c r="B134" s="4" t="str">
        <f>HYPERLINK("http://www.lifeprint.com/asl101/pages-signs/07/you-prefer-hamburger-or-hotdog.htm","YOU PREFER HAMBURGER [bodyshift] HOTDOG?")</f>
        <v>YOU PREFER HAMBURGER [bodyshift] HOTDOG?</v>
      </c>
      <c r="C134" s="5" t="str">
        <f>HYPERLINK("http://www.lifeprint.com/asl101/pages-signs/o/or.htm","Bodyshift, OR")</f>
        <v>Bodyshift, OR</v>
      </c>
      <c r="D134" s="6" t="str">
        <f>HYPERLINK("http://www.lifeprint.com/asl101/pages-signs/h/hamburger.htm","HAMBURGER")</f>
        <v>HAMBURGER</v>
      </c>
      <c r="E134" s="6" t="str">
        <f>HYPERLINK("http://www.lifeprint.com/asl101/pages-signs/h/hotdog.htm","HOTDOG, SAUSAGE")</f>
        <v>HOTDOG, SAUSAGE</v>
      </c>
      <c r="F134" s="5" t="str">
        <f>HYPERLINK("http://www.lifeprint.com/asl101/pages-signs/f/favorite.htm","PREFER, FAVORITE")</f>
        <v>PREFER, FAVORITE</v>
      </c>
      <c r="G134" s="3" t="str">
        <f>HYPERLINK("http://www.lifeprint.com/asl101/pages-layout/indexing.htm","YOU")</f>
        <v>YOU</v>
      </c>
      <c r="H134" s="2"/>
      <c r="I134" s="2"/>
      <c r="J134" s="12"/>
      <c r="K134" s="12"/>
      <c r="L134" s="1"/>
    </row>
    <row r="135" spans="1:12" ht="34.5" customHeight="1">
      <c r="A135" s="22">
        <v>7</v>
      </c>
      <c r="B135" s="4" t="str">
        <f>HYPERLINK("http://www.lifeprint.com/asl101/pages-signs/07/you-prefer-apple-or-orange.htm","YOU PREFER APPLE [bodyshift] ORANGES?")</f>
        <v>YOU PREFER APPLE [bodyshift] ORANGES?</v>
      </c>
      <c r="C135" s="5" t="str">
        <f>HYPERLINK("http://www.lifeprint.com/asl101/pages-signs/o/or.htm","Bodyshift, OR")</f>
        <v>Bodyshift, OR</v>
      </c>
      <c r="D135" s="6" t="str">
        <f>HYPERLINK("http://www.lifeprint.com/asl101/pages-signs/a/apple.htm","APPLE")</f>
        <v>APPLE</v>
      </c>
      <c r="E135" s="6" t="str">
        <f>HYPERLINK("http://www.lifeprint.com/asl101/pages-signs/o/orange.htm","ORANGE")</f>
        <v>ORANGE</v>
      </c>
      <c r="F135" s="5" t="str">
        <f>HYPERLINK("http://www.lifeprint.com/asl101/pages-signs/f/favorite.htm","PREFER, FAVORITE")</f>
        <v>PREFER, FAVORITE</v>
      </c>
      <c r="G135" s="3" t="str">
        <f>HYPERLINK("http://www.lifeprint.com/asl101/pages-layout/indexing.htm","YOU")</f>
        <v>YOU</v>
      </c>
      <c r="H135" s="2"/>
      <c r="I135" s="2"/>
      <c r="J135" s="12"/>
      <c r="K135" s="12"/>
      <c r="L135" s="1"/>
    </row>
    <row r="136" spans="1:12" ht="34.5" customHeight="1">
      <c r="A136" s="22">
        <v>7</v>
      </c>
      <c r="B136" s="4" t="str">
        <f>HYPERLINK("http://www.lifeprint.com/asl101/pages-signs/07/apple-red-you-like-eat-you.htm","APPLE, RED, YOU LIKE EAT YOU?")</f>
        <v>APPLE, RED, YOU LIKE EAT YOU?</v>
      </c>
      <c r="C136" s="6" t="str">
        <f>HYPERLINK("http://www.lifeprint.com/asl101/pages-signs/a/apple.htm","APPLE")</f>
        <v>APPLE</v>
      </c>
      <c r="D136" s="6" t="str">
        <f>HYPERLINK("http://www.lifeprint.com/asl101/pages-signs/e/eat.htm","EAT, FOOD")</f>
        <v>EAT, FOOD</v>
      </c>
      <c r="E136" s="3" t="str">
        <f>HYPERLINK("http://www.lifeprint.com/asl101/pages-signs/l/like.htm","LIKE (emotion)")</f>
        <v>LIKE (emotion)</v>
      </c>
      <c r="F136" s="6" t="str">
        <f>HYPERLINK("http://www.lifeprint.com/asl101/pages-signs/r/red.htm","RED")</f>
        <v>RED</v>
      </c>
      <c r="G136" s="3" t="str">
        <f>HYPERLINK("http://www.lifeprint.com/asl101/pages-layout/indexing.htm","YOU")</f>
        <v>YOU</v>
      </c>
      <c r="H136" s="2"/>
      <c r="I136" s="2"/>
      <c r="J136" s="12"/>
      <c r="K136" s="12"/>
      <c r="L136" s="1"/>
    </row>
    <row r="137" spans="1:12" ht="34.5" customHeight="1">
      <c r="A137" s="22">
        <v>7</v>
      </c>
      <c r="B137" s="4" t="str">
        <f>HYPERLINK("http://www.lifeprint.com/asl101/pages-signs/07/you-like-cookies-with-milk.htm","YOU LIKE COOKIES WITH MILK?")</f>
        <v>YOU LIKE COOKIES WITH MILK?</v>
      </c>
      <c r="C137" s="6" t="str">
        <f>HYPERLINK("http://www.lifeprint.com/asl101/pages-signs/c/cookie.htm","COOKIE")</f>
        <v>COOKIE</v>
      </c>
      <c r="D137" s="3" t="str">
        <f>HYPERLINK("http://www.lifeprint.com/asl101/pages-signs/l/like.htm","LIKE (emotion)")</f>
        <v>LIKE (emotion)</v>
      </c>
      <c r="E137" s="6" t="str">
        <f>HYPERLINK("http://www.lifeprint.com/asl101/pages-signs/m/milk.htm","MILK")</f>
        <v>MILK</v>
      </c>
      <c r="F137" s="6" t="str">
        <f>HYPERLINK("http://www.lifeprint.com/asl101/pages-signs/w/with.htm","WITH")</f>
        <v>WITH</v>
      </c>
      <c r="G137" s="3" t="str">
        <f>HYPERLINK("http://www.lifeprint.com/asl101/pages-layout/indexing.htm","YOU")</f>
        <v>YOU</v>
      </c>
      <c r="H137" s="2"/>
      <c r="I137" s="2"/>
      <c r="J137" s="12"/>
      <c r="K137" s="12"/>
      <c r="L137" s="1"/>
    </row>
    <row r="138" spans="1:12" ht="34.5" customHeight="1">
      <c r="A138" s="22">
        <v>7</v>
      </c>
      <c r="B138" s="15" t="str">
        <f>HYPERLINK("http://www.lifeprint.com/asl101/pages-signs/07/suppose-you-eat-three-hamburger-will-full-you.htm","SUPPOSE YOU EAT THREE HAMBURGER, WILL FULL YOU?")</f>
        <v>SUPPOSE YOU EAT THREE HAMBURGER, WILL FULL YOU?</v>
      </c>
      <c r="C138" s="6" t="str">
        <f>HYPERLINK("http://www.lifeprint.com/asl101/pages-signs/e/eat.htm","EAT, FOOD")</f>
        <v>EAT, FOOD</v>
      </c>
      <c r="D138" s="4" t="str">
        <f>HYPERLINK("http://www.lifeprint.com/asl101/pages-signs/f/future.htm","FUTURE, WILL")</f>
        <v>FUTURE, WILL</v>
      </c>
      <c r="E138" s="4" t="str">
        <f>HYPERLINK("http://www.lifeprint.com/asl101/pages-signs/f/full.htm","FULL, STUFFED")</f>
        <v>FULL, STUFFED</v>
      </c>
      <c r="F138" s="6" t="str">
        <f>HYPERLINK("http://www.lifeprint.com/asl101/pages-signs/h/hamburger.htm","HAMBURGER")</f>
        <v>HAMBURGER</v>
      </c>
      <c r="G138" s="5" t="str">
        <f>HYPERLINK("http://www.lifeprint.com/asl101/pages-signs/i/idea.htm","IF, SUPPOSE")</f>
        <v>IF, SUPPOSE</v>
      </c>
      <c r="H138" s="3" t="str">
        <f>HYPERLINK("http://www.lifeprint.com/asl101/pages-layout/indexing.htm","YOU")</f>
        <v>YOU</v>
      </c>
      <c r="I138" s="2"/>
      <c r="J138" s="12"/>
      <c r="K138" s="12"/>
      <c r="L138" s="1"/>
    </row>
    <row r="139" spans="1:12" ht="34.5" customHeight="1">
      <c r="A139" s="22">
        <v>7</v>
      </c>
      <c r="B139" s="4" t="str">
        <f>HYPERLINK("http://www.lifeprint.com/asl101/pages-signs/07/green-eggs-and-ham-you-like.htm","GREEN EGG AND H-A-M YOU LIKE YOU?")</f>
        <v>GREEN EGG AND H-A-M YOU LIKE YOU?</v>
      </c>
      <c r="C139" s="6" t="str">
        <f>HYPERLINK("http://www.lifeprint.com/asl101/pages-signs/a/and.htm","AND")</f>
        <v>AND</v>
      </c>
      <c r="D139" s="6" t="str">
        <f>HYPERLINK("http://www.lifeprint.com/asl101/pages-signs/e/egg.htm","EGG")</f>
        <v>EGG</v>
      </c>
      <c r="E139" s="6" t="str">
        <f>HYPERLINK("http://www.lifeprint.com/asl101/pages-signs/g/green.htm","GREEN")</f>
        <v>GREEN</v>
      </c>
      <c r="F139" s="7" t="s">
        <v>13</v>
      </c>
      <c r="G139" s="3" t="str">
        <f>HYPERLINK("http://www.lifeprint.com/asl101/pages-signs/l/like.htm","LIKE (emotion)")</f>
        <v>LIKE (emotion)</v>
      </c>
      <c r="H139" s="3" t="str">
        <f>HYPERLINK("http://www.lifeprint.com/asl101/pages-layout/indexing.htm","YOU")</f>
        <v>YOU</v>
      </c>
      <c r="I139" s="10"/>
      <c r="J139" s="12"/>
      <c r="K139" s="12"/>
      <c r="L139" s="1"/>
    </row>
    <row r="140" spans="1:12" ht="34.5" customHeight="1">
      <c r="A140" s="22">
        <v>7</v>
      </c>
      <c r="B140" s="4" t="str">
        <f>HYPERLINK("http://www.lifeprint.com/asl101/pages-signs/07/water-you-drink-everyday-how-many-cups.htm","WATER YOU DRINK EVERYDAY, CUP HOW-MANY YOU?")</f>
        <v>WATER YOU DRINK EVERYDAY, CUP HOW-MANY YOU?</v>
      </c>
      <c r="C140" s="6" t="str">
        <f>HYPERLINK("http://www.lifeprint.com/asl101/pages-signs/c/cup.htm","CUP")</f>
        <v>CUP</v>
      </c>
      <c r="D140" s="6" t="str">
        <f>HYPERLINK("http://www.lifeprint.com/asl101/pages-signs/d/drink.htm","DRINK")</f>
        <v>DRINK</v>
      </c>
      <c r="E140" s="4" t="str">
        <f>HYPERLINK("http://www.lifeprint.com/asl101/pages-signs/e/everyday.htm","EVERYDAY, DAILY")</f>
        <v>EVERYDAY, DAILY</v>
      </c>
      <c r="F140" s="5" t="str">
        <f>HYPERLINK("http://www.lifeprint.com/asl101/pages-signs/h/how-many.htm","HOW-MANY")</f>
        <v>HOW-MANY</v>
      </c>
      <c r="G140" s="6" t="str">
        <f>HYPERLINK("http://www.lifeprint.com/asl101/pages-signs/w/water.htm","WATER")</f>
        <v>WATER</v>
      </c>
      <c r="H140" s="3" t="str">
        <f>HYPERLINK("http://www.lifeprint.com/asl101/pages-layout/indexing.htm","YOU")</f>
        <v>YOU</v>
      </c>
      <c r="I140" s="10"/>
      <c r="J140" s="12"/>
      <c r="K140" s="12"/>
      <c r="L140" s="1"/>
    </row>
    <row r="141" spans="1:12" ht="34.5" customHeight="1">
      <c r="A141" s="22">
        <v>7</v>
      </c>
      <c r="B141" s="4" t="str">
        <f>HYPERLINK("http://www.lifeprint.com/asl101/pages-signs/07/suppose-you-go-movie-you-like-eat-popcorn.htm","SUPPOSE YOU GO MOVIE, YOU LIKE EAT POPCORN?")</f>
        <v>SUPPOSE YOU GO MOVIE, YOU LIKE EAT POPCORN?</v>
      </c>
      <c r="C141" s="6" t="str">
        <f>HYPERLINK("http://www.lifeprint.com/asl101/pages-signs/e/eat.htm","EAT, FOOD")</f>
        <v>EAT, FOOD</v>
      </c>
      <c r="D141" s="6" t="str">
        <f>HYPERLINK("http://www.lifeprint.com/asl101/pages-signs/g/go.htm","GO")</f>
        <v>GO</v>
      </c>
      <c r="E141" s="5" t="str">
        <f>HYPERLINK("http://www.lifeprint.com/asl101/pages-signs/i/idea.htm","IF, SUPPOSE")</f>
        <v>IF, SUPPOSE</v>
      </c>
      <c r="F141" s="3" t="str">
        <f>HYPERLINK("http://www.lifeprint.com/asl101/pages-signs/l/like.htm","LIKE (emotion)")</f>
        <v>LIKE (emotion)</v>
      </c>
      <c r="G141" s="6" t="str">
        <f>HYPERLINK("http://www.lifeprint.com/asl101/pages-signs/m/movie.htm","MOVIE")</f>
        <v>MOVIE</v>
      </c>
      <c r="H141" s="6" t="str">
        <f>HYPERLINK("http://www.lifeprint.com/asl101/pages-signs/p/popcorn.htm","POPCORN")</f>
        <v>POPCORN</v>
      </c>
      <c r="I141" s="3" t="str">
        <f>HYPERLINK("http://www.lifeprint.com/asl101/pages-layout/indexing.htm","YOU")</f>
        <v>YOU</v>
      </c>
      <c r="J141" s="2"/>
      <c r="K141" s="4"/>
      <c r="L141" s="1"/>
    </row>
    <row r="142" spans="1:12" ht="34.5" customHeight="1">
      <c r="A142" s="22">
        <v>8</v>
      </c>
      <c r="B142" s="4" t="str">
        <f>HYPERLINK("http://www.lifeprint.com/asl101/pages-signs/08/08.11.html","SUPPOSE YOU GO CHURCH, PANTS [bodyshift] DRESS WHICH YOU?")</f>
        <v>SUPPOSE YOU GO CHURCH, PANTS [bodyshift] DRESS WHICH YOU?</v>
      </c>
      <c r="C142" s="5" t="str">
        <f>HYPERLINK("http://www.lifeprint.com/asl101/pages-signs/o/or.htm","Bodyshift, OR")</f>
        <v>Bodyshift, OR</v>
      </c>
      <c r="D142" s="6" t="str">
        <f>HYPERLINK("http://www.lifeprint.com/asl101/pages-signs/c/church.htm","CHURCH")</f>
        <v>CHURCH</v>
      </c>
      <c r="E142" s="6" t="str">
        <f>HYPERLINK("http://www.lifeprint.com/asl101/pages-signs/d/dress.htm","DRESS")</f>
        <v>DRESS</v>
      </c>
      <c r="F142" s="6" t="str">
        <f>HYPERLINK("http://www.lifeprint.com/asl101/pages-signs/g/go.htm","GO")</f>
        <v>GO</v>
      </c>
      <c r="G142" s="5" t="str">
        <f>HYPERLINK("http://www.lifeprint.com/asl101/pages-signs/i/idea.htm","IF, SUPPOSE")</f>
        <v>IF, SUPPOSE</v>
      </c>
      <c r="H142" s="6" t="str">
        <f>HYPERLINK("http://www.lifeprint.com/asl101/pages-signs/p/pants.htm","PANTS")</f>
        <v>PANTS</v>
      </c>
      <c r="I142" s="5" t="str">
        <f>HYPERLINK("http://www.lifeprint.com/asl101/pages-signs/w/which.htm","WHICH")</f>
        <v>WHICH</v>
      </c>
      <c r="J142" s="3" t="str">
        <f>HYPERLINK("http://www.lifeprint.com/asl101/pages-layout/indexing.htm","YOU")</f>
        <v>YOU</v>
      </c>
      <c r="K142" s="2"/>
      <c r="L142" s="1"/>
    </row>
    <row r="143" spans="1:12" ht="34.5" customHeight="1">
      <c r="A143" s="22">
        <v>8</v>
      </c>
      <c r="B143" s="4" t="str">
        <f>HYPERLINK("http://www.lifeprint.com/asl101/pages-signs/08/08.06.html","DOCTOR L-A-B COAT, COLOR?")</f>
        <v>DOCTOR L-A-B COAT, COLOR?</v>
      </c>
      <c r="C143" s="6" t="str">
        <f>HYPERLINK("http://www.lifeprint.com/asl101/pages-signs/c/coat.htm","COAT")</f>
        <v>COAT</v>
      </c>
      <c r="D143" s="6" t="str">
        <f>HYPERLINK("http://www.lifeprint.com/asl101/pages-signs/c/color.htm","COLOR")</f>
        <v>COLOR</v>
      </c>
      <c r="E143" s="5" t="str">
        <f>HYPERLINK("http://www.lifeprint.com/asl101/pages-signs/d/doctor.htm","DOCTOR")</f>
        <v>DOCTOR</v>
      </c>
      <c r="F143" s="7" t="s">
        <v>12</v>
      </c>
      <c r="G143" s="2"/>
      <c r="H143" s="2"/>
      <c r="I143" s="2"/>
      <c r="J143" s="12"/>
      <c r="K143" s="12"/>
      <c r="L143" s="1"/>
    </row>
    <row r="144" spans="1:12" ht="34.5" customHeight="1">
      <c r="A144" s="22">
        <v>8</v>
      </c>
      <c r="B144" s="4" t="str">
        <f>HYPERLINK("http://www.lifeprint.com/asl101/pages-signs/08/08.12.html","PANTS, SPELL")</f>
        <v>PANTS, SPELL</v>
      </c>
      <c r="C144" s="6" t="str">
        <f>HYPERLINK("http://www.lifeprint.com/asl101/pages-signs/p/pants.htm","PANTS")</f>
        <v>PANTS</v>
      </c>
      <c r="D144" s="5" t="str">
        <f>HYPERLINK("http://www.lifeprint.com/asl101/pages-signs/s/spell.htm","SPELL, FINGERSPELL")</f>
        <v>SPELL, FINGERSPELL</v>
      </c>
      <c r="E144" s="2"/>
      <c r="F144" s="2"/>
      <c r="G144" s="2"/>
      <c r="H144" s="2"/>
      <c r="I144" s="2"/>
      <c r="J144" s="12"/>
      <c r="K144" s="12"/>
      <c r="L144" s="1"/>
    </row>
    <row r="145" spans="1:12" ht="34.5" customHeight="1">
      <c r="A145" s="22">
        <v>8</v>
      </c>
      <c r="B145" s="4" t="str">
        <f>HYPERLINK("http://www.lifeprint.com/asl101/pages-signs/08/08.09.html","HEARING-AID, WHO HAVE?")</f>
        <v>HEARING-AID, WHO HAVE?</v>
      </c>
      <c r="C145" s="5" t="str">
        <f>HYPERLINK("http://www.lifeprint.com/asl101/pages-signs/h/have.htm","HAVE")</f>
        <v>HAVE</v>
      </c>
      <c r="D145" s="6" t="str">
        <f>HYPERLINK("http://www.lifeprint.com/asl101/pages-signs/h/hearing-aid.htm","HEARING-AID")</f>
        <v>HEARING-AID</v>
      </c>
      <c r="E145" s="5" t="str">
        <f>HYPERLINK("http://www.lifeprint.com/asl101/pages-signs/w/who.htm","WHO")</f>
        <v>WHO</v>
      </c>
      <c r="F145" s="2"/>
      <c r="G145" s="2"/>
      <c r="H145" s="2"/>
      <c r="I145" s="2"/>
      <c r="J145" s="12"/>
      <c r="K145" s="12"/>
      <c r="L145" s="1"/>
    </row>
    <row r="146" spans="1:12" ht="34.5" customHeight="1">
      <c r="A146" s="22">
        <v>8</v>
      </c>
      <c r="B146" s="4" t="str">
        <f>HYPERLINK("http://www.lifeprint.com/asl101/pages-signs/08/08.01a.html","BACKPACK, YOU HAVE?")</f>
        <v>BACKPACK, YOU HAVE?</v>
      </c>
      <c r="C146" s="6" t="str">
        <f>HYPERLINK("http://www.lifeprint.com/asl101/pages-signs/b/backpack.htm","BACKPACK")</f>
        <v>BACKPACK</v>
      </c>
      <c r="D146" s="5" t="str">
        <f>HYPERLINK("http://www.lifeprint.com/asl101/pages-signs/h/have.htm","HAVE")</f>
        <v>HAVE</v>
      </c>
      <c r="E146" s="3" t="str">
        <f>HYPERLINK("http://www.lifeprint.com/asl101/pages-layout/indexing.htm","YOU")</f>
        <v>YOU</v>
      </c>
      <c r="F146" s="2"/>
      <c r="G146" s="2"/>
      <c r="H146" s="2"/>
      <c r="I146" s="2"/>
      <c r="J146" s="12"/>
      <c r="K146" s="12"/>
      <c r="L146" s="1"/>
    </row>
    <row r="147" spans="1:12" ht="34.5" customHeight="1">
      <c r="A147" s="22">
        <v>8</v>
      </c>
      <c r="B147" s="4" t="str">
        <f>HYPERLINK("http://www.lifeprint.com/asl101/pages-signs/08/08.04.html","YOUR BELT, COLOR?")</f>
        <v>YOUR BELT, COLOR?</v>
      </c>
      <c r="C147" s="6" t="str">
        <f>HYPERLINK("http://www.lifeprint.com/asl101/pages-signs/b/belt.htm","BELT")</f>
        <v>BELT</v>
      </c>
      <c r="D147" s="6" t="str">
        <f>HYPERLINK("http://www.lifeprint.com/asl101/pages-signs/c/color.htm","COLOR")</f>
        <v>COLOR</v>
      </c>
      <c r="E147" s="3" t="str">
        <f>HYPERLINK("http://www.lifeprint.com/asl101/pages-signs/y/your.htm","YOUR, YOURS")</f>
        <v>YOUR, YOURS</v>
      </c>
      <c r="F147" s="2"/>
      <c r="G147" s="2"/>
      <c r="H147" s="2"/>
      <c r="I147" s="2"/>
      <c r="J147" s="12"/>
      <c r="K147" s="12"/>
      <c r="L147" s="1"/>
    </row>
    <row r="148" spans="1:12" ht="34.5" customHeight="1">
      <c r="A148" s="22">
        <v>8</v>
      </c>
      <c r="B148" s="4" t="str">
        <f>HYPERLINK("http://www.lifeprint.com/asl101/pages-signs/08/08.14.html","YOUR SHIRT, what-COLOR?")</f>
        <v>YOUR SHIRT, what-COLOR?</v>
      </c>
      <c r="C148" s="6" t="str">
        <f>HYPERLINK("http://www.lifeprint.com/asl101/pages-signs/c/color.htm","COLOR")</f>
        <v>COLOR</v>
      </c>
      <c r="D148" s="6" t="str">
        <f>HYPERLINK("http://www.lifeprint.com/asl101/pages-signs/s/shirt.htm","SHIRT")</f>
        <v>SHIRT</v>
      </c>
      <c r="E148" s="3" t="str">
        <f>HYPERLINK("http://www.lifeprint.com/asl101/pages-signs/y/your.htm","YOUR, YOURS")</f>
        <v>YOUR, YOURS</v>
      </c>
      <c r="F148" s="2"/>
      <c r="G148" s="2"/>
      <c r="H148" s="2"/>
      <c r="I148" s="2"/>
      <c r="J148" s="12"/>
      <c r="K148" s="12"/>
      <c r="L148" s="1"/>
    </row>
    <row r="149" spans="1:12" ht="34.5" customHeight="1">
      <c r="A149" s="22">
        <v>8</v>
      </c>
      <c r="B149" s="4" t="str">
        <f>HYPERLINK("http://www.lifeprint.com/asl101/pages-signs/08/08.16.html","YOUR SOCKS, what-COLOR?")</f>
        <v>YOUR SOCKS, what-COLOR?</v>
      </c>
      <c r="C149" s="6" t="str">
        <f>HYPERLINK("http://www.lifeprint.com/asl101/pages-signs/c/color.htm","COLOR")</f>
        <v>COLOR</v>
      </c>
      <c r="D149" s="6" t="str">
        <f>HYPERLINK("http://www.lifeprint.com/asl101/pages-signs/s/socks.htm","SOCKS")</f>
        <v>SOCKS</v>
      </c>
      <c r="E149" s="3" t="str">
        <f>HYPERLINK("http://www.lifeprint.com/asl101/pages-signs/y/your.htm","YOUR, YOURS")</f>
        <v>YOUR, YOURS</v>
      </c>
      <c r="F149" s="2"/>
      <c r="G149" s="2"/>
      <c r="H149" s="2"/>
      <c r="I149" s="2"/>
      <c r="J149" s="12"/>
      <c r="K149" s="12"/>
      <c r="L149" s="1"/>
    </row>
    <row r="150" spans="1:12" ht="34.5" customHeight="1">
      <c r="A150" s="22">
        <v>8</v>
      </c>
      <c r="B150" s="4" t="str">
        <f>HYPERLINK("http://www.lifeprint.com/asl101/pages-signs/08/08.15.html","SHOES, YOU HAVE HOW-MANY ?")</f>
        <v>SHOES, YOU HAVE HOW-MANY ?</v>
      </c>
      <c r="C150" s="5" t="str">
        <f>HYPERLINK("http://www.lifeprint.com/asl101/pages-signs/h/have.htm","HAVE")</f>
        <v>HAVE</v>
      </c>
      <c r="D150" s="5" t="str">
        <f>HYPERLINK("http://www.lifeprint.com/asl101/pages-signs/h/how-many.htm","HOW-MANY")</f>
        <v>HOW-MANY</v>
      </c>
      <c r="E150" s="6" t="str">
        <f>HYPERLINK("http://www.lifeprint.com/asl101/pages-signs/s/shoes.htm","SHOES")</f>
        <v>SHOES</v>
      </c>
      <c r="F150" s="3" t="str">
        <f>HYPERLINK("http://www.lifeprint.com/asl101/pages-layout/indexing.htm","YOU")</f>
        <v>YOU</v>
      </c>
      <c r="G150" s="2"/>
      <c r="H150" s="2"/>
      <c r="I150" s="2"/>
      <c r="J150" s="12"/>
      <c r="K150" s="12"/>
      <c r="L150" s="1"/>
    </row>
    <row r="151" spans="1:12" ht="34.5" customHeight="1">
      <c r="A151" s="22">
        <v>8</v>
      </c>
      <c r="B151" s="4" t="str">
        <f>HYPERLINK("http://www.lifeprint.com/asl101/pages-signs/08/08.10.html","YOU LIKE WASHING-MACHINE CLOTHES?")</f>
        <v>YOU LIKE WASHING-MACHINE CLOTHES?</v>
      </c>
      <c r="C151" s="6" t="str">
        <f>HYPERLINK("http://www.lifeprint.com/asl101/pages-signs/c/clothes.htm","CLOTHES")</f>
        <v>CLOTHES</v>
      </c>
      <c r="D151" s="3" t="str">
        <f>HYPERLINK("http://www.lifeprint.com/asl101/pages-signs/l/like.htm","LIKE (emotion)")</f>
        <v>LIKE (emotion)</v>
      </c>
      <c r="E151" s="6" t="str">
        <f>HYPERLINK("http://www.lifeprint.com/asl101/pages-signs/w/washingmachine.htm","WASHING-MACHINE, LAUNDRY")</f>
        <v>WASHING-MACHINE, LAUNDRY</v>
      </c>
      <c r="F151" s="3" t="str">
        <f>HYPERLINK("http://www.lifeprint.com/asl101/pages-layout/indexing.htm","YOU")</f>
        <v>YOU</v>
      </c>
      <c r="G151" s="2"/>
      <c r="H151" s="2"/>
      <c r="I151" s="2"/>
      <c r="J151" s="12"/>
      <c r="K151" s="12"/>
      <c r="L151" s="1"/>
    </row>
    <row r="152" spans="1:12" ht="34.5" customHeight="1">
      <c r="A152" s="22">
        <v>8</v>
      </c>
      <c r="B152" s="4" t="str">
        <f>HYPERLINK("http://www.lifeprint.com/asl101/pages-signs/08/08.05.html","YOU CHANGE CLOTHES, WHEN?")</f>
        <v>YOU CHANGE CLOTHES, WHEN?</v>
      </c>
      <c r="C152" s="6" t="str">
        <f>HYPERLINK("http://www.lifeprint.com/asl101/pages-signs/c/change.htm","CHANGE")</f>
        <v>CHANGE</v>
      </c>
      <c r="D152" s="6" t="str">
        <f>HYPERLINK("http://www.lifeprint.com/asl101/pages-signs/c/clothes.htm","CLOTHES ")</f>
        <v>CLOTHES </v>
      </c>
      <c r="E152" s="6" t="str">
        <f>HYPERLINK("http://www.lifeprint.com/asl101/pages-signs/w/when.htm","WHEN")</f>
        <v>WHEN</v>
      </c>
      <c r="F152" s="3" t="str">
        <f>HYPERLINK("http://www.lifeprint.com/asl101/pages-layout/indexing.htm","YOU")</f>
        <v>YOU</v>
      </c>
      <c r="G152" s="2"/>
      <c r="H152" s="2"/>
      <c r="I152" s="2"/>
      <c r="J152" s="12"/>
      <c r="K152" s="12"/>
      <c r="L152" s="1"/>
    </row>
    <row r="153" spans="1:12" ht="34.5" customHeight="1">
      <c r="A153" s="22">
        <v>8</v>
      </c>
      <c r="B153" s="4" t="str">
        <f>HYPERLINK("http://www.lifeprint.com/asl101/pages-signs/08/08.03.html","YOUR HEARING-AID, BATTERY, WHAT-KIND?")</f>
        <v>YOUR HEARING-AID, BATTERY, WHAT-KIND?</v>
      </c>
      <c r="C153" s="6" t="str">
        <f>HYPERLINK("http://www.lifeprint.com/asl101/pages-signs/b/battery.htm","BATTERY, ELECTRIC")</f>
        <v>BATTERY, ELECTRIC</v>
      </c>
      <c r="D153" s="6" t="str">
        <f>HYPERLINK("http://www.lifeprint.com/asl101/pages-signs/h/hearing-aid.htm","HEARING-AID")</f>
        <v>HEARING-AID</v>
      </c>
      <c r="E153" s="6" t="str">
        <f>HYPERLINK("http://www.lifeprint.com/asl101/pages-signs/w/what-kind.htm","KIND, TYPE")</f>
        <v>KIND, TYPE</v>
      </c>
      <c r="F153" s="3" t="str">
        <f>HYPERLINK("http://www.lifeprint.com/asl101/pages-signs/y/your.htm","YOUR, YOURS")</f>
        <v>YOUR, YOURS</v>
      </c>
      <c r="G153" s="2"/>
      <c r="H153" s="2"/>
      <c r="I153" s="2"/>
      <c r="J153" s="12"/>
      <c r="K153" s="12"/>
      <c r="L153" s="1"/>
    </row>
    <row r="154" spans="1:12" ht="34.5" customHeight="1">
      <c r="A154" s="22">
        <v>8</v>
      </c>
      <c r="B154" s="4" t="str">
        <f>HYPERLINK("http://www.lifeprint.com/asl101/pages-signs/08/08.19.html","YOUR BACKPACK HAVE ZIP?")</f>
        <v>YOUR BACKPACK HAVE ZIP?</v>
      </c>
      <c r="C154" s="6" t="str">
        <f>HYPERLINK("http://www.lifeprint.com/asl101/pages-signs/b/backpack.htm","BACKPACK")</f>
        <v>BACKPACK</v>
      </c>
      <c r="D154" s="5" t="str">
        <f>HYPERLINK("http://www.lifeprint.com/asl101/pages-signs/h/have.htm","HAVE")</f>
        <v>HAVE</v>
      </c>
      <c r="E154" s="3" t="str">
        <f>HYPERLINK("http://www.lifeprint.com/asl101/pages-signs/y/your.htm","YOUR, YOURS")</f>
        <v>YOUR, YOURS</v>
      </c>
      <c r="F154" s="6" t="str">
        <f>HYPERLINK("http://www.lifeprint.com/asl101/pages-signs/z/zip.htm","ZIP")</f>
        <v>ZIP</v>
      </c>
      <c r="G154" s="2"/>
      <c r="H154" s="2"/>
      <c r="I154" s="2"/>
      <c r="J154" s="12"/>
      <c r="K154" s="12"/>
      <c r="L154" s="1"/>
    </row>
    <row r="155" spans="1:12" ht="34.5" customHeight="1">
      <c r="A155" s="22">
        <v>8</v>
      </c>
      <c r="B155" s="4" t="str">
        <f>HYPERLINK("http://www.lifeprint.com/asl101/pages-signs/08/08.07.html","CLOTHES DIRTY, SHOULD PUT WHERE?")</f>
        <v>CLOTHES DIRTY, SHOULD PUT WHERE?</v>
      </c>
      <c r="C155" s="6" t="str">
        <f>HYPERLINK("http://www.lifeprint.com/asl101/pages-signs/c/clothes.htm","CLOTHES")</f>
        <v>CLOTHES</v>
      </c>
      <c r="D155" s="6" t="str">
        <f>HYPERLINK("http://www.lifeprint.com/asl101/pages-signs/d/dirty.htm","DIRTY")</f>
        <v>DIRTY</v>
      </c>
      <c r="E155" s="6" t="str">
        <f>HYPERLINK("http://www.lifeprint.com/asl101/pages-signs/p/put.htm","PUT")</f>
        <v>PUT</v>
      </c>
      <c r="F155" s="5" t="str">
        <f>HYPERLINK("http://www.lifeprint.com/asl101/pages-signs/n/need.htm","NEED, MUST, SHOULD")</f>
        <v>NEED, MUST, SHOULD</v>
      </c>
      <c r="G155" s="5" t="str">
        <f>HYPERLINK("http://www.lifeprint.com/asl101/pages-signs/w/where","WHERE")</f>
        <v>WHERE</v>
      </c>
      <c r="H155" s="2"/>
      <c r="I155" s="2"/>
      <c r="J155" s="12"/>
      <c r="K155" s="12"/>
      <c r="L155" s="1"/>
    </row>
    <row r="156" spans="1:12" ht="34.5" customHeight="1">
      <c r="A156" s="22">
        <v>8</v>
      </c>
      <c r="B156" s="4" t="str">
        <f>HYPERLINK("http://www.lifeprint.com/asl101/pages-signs/08/08.08.html","WHO THIS ROOM HAVE GLASSES?")</f>
        <v>WHO THIS ROOM HAVE GLASSES?</v>
      </c>
      <c r="C156" s="6" t="str">
        <f>HYPERLINK("http://www.lifeprint.com/asl101/pages-signs/g/glasses.htm","GLASSES, GALLAUDET")</f>
        <v>GLASSES, GALLAUDET</v>
      </c>
      <c r="D156" s="5" t="str">
        <f>HYPERLINK("http://www.lifeprint.com/asl101/pages-signs/h/have.htm","HAVE")</f>
        <v>HAVE</v>
      </c>
      <c r="E156" s="4" t="str">
        <f>HYPERLINK("http://www.lifeprint.com/asl101/pages-signs/r/room.htm","ROOM, BOX")</f>
        <v>ROOM, BOX</v>
      </c>
      <c r="F156" s="5" t="str">
        <f>HYPERLINK("http://www.lifeprint.com/asl101/pages-signs/t/this.htm","THIS")</f>
        <v>THIS</v>
      </c>
      <c r="G156" s="5" t="str">
        <f>HYPERLINK("http://www.lifeprint.com/asl101/pages-signs/w/who.htm","WHO")</f>
        <v>WHO</v>
      </c>
      <c r="H156" s="2"/>
      <c r="I156" s="2"/>
      <c r="J156" s="12"/>
      <c r="K156" s="12"/>
      <c r="L156" s="1"/>
    </row>
    <row r="157" spans="1:12" ht="34.5" customHeight="1">
      <c r="A157" s="22">
        <v>8</v>
      </c>
      <c r="B157" s="4" t="str">
        <f>HYPERLINK("http://www.lifeprint.com/asl101/pages-signs/08/08.20.html","YOU WANT GO GALLAUDET FUTURE-[someday]?")</f>
        <v>YOU WANT GO GALLAUDET FUTURE-[someday]?</v>
      </c>
      <c r="C157" s="4" t="str">
        <f>HYPERLINK("http://www.lifeprint.com/asl101/pages-signs/s/someday.htm","FUTURE, SOMEDAY")</f>
        <v>FUTURE, SOMEDAY</v>
      </c>
      <c r="D157" s="6" t="str">
        <f>HYPERLINK("http://www.lifeprint.com/asl101/pages-signs/g/glasses.htm","GLASSES, GALLAUDET")</f>
        <v>GLASSES, GALLAUDET</v>
      </c>
      <c r="E157" s="6" t="str">
        <f>HYPERLINK("http://www.lifeprint.com/asl101/pages-signs/g/go.htm","GO")</f>
        <v>GO</v>
      </c>
      <c r="F157" s="5" t="str">
        <f>HYPERLINK("http://www.lifeprint.com/asl101/pages-signs/w/want.htm","WANT")</f>
        <v>WANT</v>
      </c>
      <c r="G157" s="3" t="str">
        <f>HYPERLINK("http://www.lifeprint.com/asl101/pages-layout/indexing.htm","YOU")</f>
        <v>YOU</v>
      </c>
      <c r="H157" s="2"/>
      <c r="I157" s="2"/>
      <c r="J157" s="12"/>
      <c r="K157" s="12"/>
      <c r="L157" s="1"/>
    </row>
    <row r="158" spans="1:12" ht="34.5" customHeight="1">
      <c r="A158" s="22">
        <v>8</v>
      </c>
      <c r="B158" s="4" t="str">
        <f>HYPERLINK("http://www.lifeprint.com/asl101/pages-signs/08/08.18.html","PIZZA [bodyshift] HAMBURGER YOU PREFER WHICH?")</f>
        <v>PIZZA [bodyshift] HAMBURGER YOU PREFER WHICH?</v>
      </c>
      <c r="C158" s="5" t="str">
        <f>HYPERLINK("http://www.lifeprint.com/asl101/pages-signs/o/or.htm","Bodyshift, OR")</f>
        <v>Bodyshift, OR</v>
      </c>
      <c r="D158" s="6" t="str">
        <f>HYPERLINK("http://www.lifeprint.com/asl101/pages-signs/h/hamburger.htm","HAMBURGER")</f>
        <v>HAMBURGER</v>
      </c>
      <c r="E158" s="6" t="str">
        <f>HYPERLINK("http://www.lifeprint.com/asl101/pages-signs/p/pizza.htm","PIZZA")</f>
        <v>PIZZA</v>
      </c>
      <c r="F158" s="5" t="str">
        <f>HYPERLINK("http://www.lifeprint.com/asl101/pages-signs/f/favorite.htm","PREFER, FAVORITE")</f>
        <v>PREFER, FAVORITE</v>
      </c>
      <c r="G158" s="5" t="str">
        <f>HYPERLINK("http://www.lifeprint.com/asl101/pages-signs/w/which.htm","WHICH")</f>
        <v>WHICH</v>
      </c>
      <c r="H158" s="3" t="str">
        <f>HYPERLINK("http://www.lifeprint.com/asl101/pages-layout/indexing.htm","YOU")</f>
        <v>YOU</v>
      </c>
      <c r="I158" s="2"/>
      <c r="J158" s="12"/>
      <c r="K158" s="12"/>
      <c r="L158" s="1"/>
    </row>
    <row r="159" spans="1:12" ht="34.5" customHeight="1">
      <c r="A159" s="22">
        <v>8</v>
      </c>
      <c r="B159" s="4" t="str">
        <f>HYPERLINK("http://www.lifeprint.com/asl101/pages-signs/08/08.17.html","YOU THINK CHILDREN SHOULD CHANGE UNDERWEAR DAILY?")</f>
        <v>YOU THINK CHILDREN SHOULD CHANGE UNDERWEAR DAILY?</v>
      </c>
      <c r="C159" s="6" t="str">
        <f>HYPERLINK("http://www.lifeprint.com/asl101/pages-signs/c/change.htm","CHANGE")</f>
        <v>CHANGE</v>
      </c>
      <c r="D159" s="6" t="str">
        <f>HYPERLINK("http://www.lifeprint.com/asl101/pages-signs/c/child.htm","CHILDREN")</f>
        <v>CHILDREN</v>
      </c>
      <c r="E159" s="4" t="str">
        <f>HYPERLINK("http://www.lifeprint.com/asl101/pages-signs/e/everyday.htm","EVERYDAY, DAILY")</f>
        <v>EVERYDAY, DAILY</v>
      </c>
      <c r="F159" s="5" t="str">
        <f>HYPERLINK("http://www.lifeprint.com/asl101/pages-signs/n/need.htm","NEED, MUST, SHOULD")</f>
        <v>NEED, MUST, SHOULD</v>
      </c>
      <c r="G159" s="5" t="str">
        <f>HYPERLINK("http://www.lifeprint.com/asl101/pages-signs/t/think.htm","THINK")</f>
        <v>THINK</v>
      </c>
      <c r="H159" s="6" t="str">
        <f>HYPERLINK("http://www.lifeprint.com/asl101/pages-signs/u/underwear.htm","UNDERWEAR")</f>
        <v>UNDERWEAR</v>
      </c>
      <c r="I159" s="3" t="str">
        <f>HYPERLINK("http://www.lifeprint.com/asl101/pages-layout/indexing.htm","YOU")</f>
        <v>YOU</v>
      </c>
      <c r="J159" s="12"/>
      <c r="K159" s="12"/>
      <c r="L159" s="1"/>
    </row>
    <row r="160" spans="1:12" ht="34.5" customHeight="1">
      <c r="A160" s="22">
        <v>8</v>
      </c>
      <c r="B160" s="4" t="str">
        <f>HYPERLINK("http://www.lifeprint.com/asl101/pages-signs/08/08.02.html","YOUR HOUSE, CLOTHES DIRTY, PUT-in BASKET WHO?")</f>
        <v>YOUR HOUSE, CLOTHES DIRTY, PUT-in BASKET WHO?</v>
      </c>
      <c r="C160" s="6" t="str">
        <f>HYPERLINK("http://www.lifeprint.com/asl101/pages-signs/b/basket.htm","BASKET")</f>
        <v>BASKET</v>
      </c>
      <c r="D160" s="6" t="str">
        <f>HYPERLINK("http://www.lifeprint.com/asl101/pages-signs/c/clothes.htm","CLOTHES ")</f>
        <v>CLOTHES </v>
      </c>
      <c r="E160" s="6" t="str">
        <f>HYPERLINK("http://www.lifeprint.com/asl101/pages-signs/d/dirty.htm","DIRTY")</f>
        <v>DIRTY</v>
      </c>
      <c r="F160" s="6" t="str">
        <f>HYPERLINK("http://www.lifeprint.com/asl101/pages-signs/h/house.htm","HOUSE")</f>
        <v>HOUSE</v>
      </c>
      <c r="G160" s="6" t="str">
        <f>HYPERLINK("http://www.lifeprint.com/asl101/pages-signs/p/put.htm","PUT")</f>
        <v>PUT</v>
      </c>
      <c r="H160" s="5" t="str">
        <f>HYPERLINK("http://www.lifeprint.com/asl101/pages-signs/w/who.htm","WHO")</f>
        <v>WHO</v>
      </c>
      <c r="I160" s="3" t="str">
        <f>HYPERLINK("http://www.lifeprint.com/asl101/pages-signs/y/your.htm","YOUR, YOURS")</f>
        <v>YOUR, YOURS</v>
      </c>
      <c r="J160" s="12"/>
      <c r="K160" s="12"/>
      <c r="L160" s="1"/>
    </row>
    <row r="161" spans="1:12" ht="34.5" customHeight="1">
      <c r="A161" s="22">
        <v>8</v>
      </c>
      <c r="B161" s="4" t="str">
        <f>HYPERLINK("http://www.lifeprint.com/asl101/pages-signs/08/08.13.html","SCHOOL FINISH, YOUR MOM PICK-UP YOU, what-TIME?")</f>
        <v>SCHOOL FINISH, YOUR MOM PICK-UP YOU, what-TIME?</v>
      </c>
      <c r="C161" s="6" t="str">
        <f>HYPERLINK("http://www.lifeprint.com/asl101/pages-signs/f/finish.htm","FINISH")</f>
        <v>FINISH</v>
      </c>
      <c r="D161" s="5" t="str">
        <f>HYPERLINK("http://www.lifeprint.com/asl101/pages-signs/m/mom.htm","MOM, MOTHER")</f>
        <v>MOM, MOTHER</v>
      </c>
      <c r="E161" s="6" t="str">
        <f>HYPERLINK("http://www.lifeprint.com/asl101/pages-signs/f/find.htm","FIND, PICK-UP")</f>
        <v>FIND, PICK-UP</v>
      </c>
      <c r="F161" s="6" t="str">
        <f>HYPERLINK("http://www.lifeprint.com/asl101/pages-signs/s/school.htm","SCHOOL")</f>
        <v>SCHOOL</v>
      </c>
      <c r="G161" s="6" t="str">
        <f>HYPERLINK("http://www.lifeprint.com/asl101/pages-signs/t/time.htm","TIME, O'CLOCK")</f>
        <v>TIME, O'CLOCK</v>
      </c>
      <c r="H161" s="3" t="str">
        <f>HYPERLINK("http://www.lifeprint.com/asl101/pages-layout/indexing.htm","YOU")</f>
        <v>YOU</v>
      </c>
      <c r="I161" s="3" t="str">
        <f>HYPERLINK("http://www.lifeprint.com/asl101/pages-signs/y/your.htm","YOUR, YOURS")</f>
        <v>YOUR, YOURS</v>
      </c>
      <c r="J161" s="12"/>
      <c r="K161" s="12"/>
      <c r="L161" s="1"/>
    </row>
    <row r="162" spans="1:12" ht="34.5" customHeight="1">
      <c r="A162" s="22">
        <v>9</v>
      </c>
      <c r="B162" s="4" t="str">
        <f>HYPERLINK("http://www.lifeprint.com/asl101/pages-signs/09/garage-have.htm","GARAGE HAVE?")</f>
        <v>GARAGE HAVE?</v>
      </c>
      <c r="C162" s="6" t="str">
        <f>HYPERLINK("http://www.lifeprint.com/asl101/pages-signs/g/garage.htm","GARAGE")</f>
        <v>GARAGE</v>
      </c>
      <c r="D162" s="5" t="str">
        <f>HYPERLINK("http://www.lifeprint.com/asl101/pages-signs/h/have.htm","HAVE")</f>
        <v>HAVE</v>
      </c>
      <c r="E162" s="2"/>
      <c r="F162" s="2"/>
      <c r="G162" s="2"/>
      <c r="H162" s="2"/>
      <c r="I162" s="2"/>
      <c r="J162" s="12"/>
      <c r="K162" s="12"/>
      <c r="L162" s="1"/>
    </row>
    <row r="163" spans="1:12" ht="34.5" customHeight="1">
      <c r="A163" s="22">
        <v>9</v>
      </c>
      <c r="B163" s="4" t="str">
        <f>HYPERLINK("http://www.lifeprint.com/asl101/pages-signs/09/that-table-what-color.htm","THAT TABLE, COLOR?")</f>
        <v>THAT TABLE, COLOR?</v>
      </c>
      <c r="C163" s="6" t="str">
        <f>HYPERLINK("http://www.lifeprint.com/asl101/pages-signs/c/color.htm","COLOR")</f>
        <v>COLOR</v>
      </c>
      <c r="D163" s="6" t="str">
        <f>HYPERLINK("http://www.lifeprint.com/asl101/pages-signs/t/table.htm","TABLE, DESK")</f>
        <v>TABLE, DESK</v>
      </c>
      <c r="E163" s="4" t="str">
        <f>HYPERLINK("http://www.lifeprint.com/asl101/pages-signs/t/that.htm","THAT")</f>
        <v>THAT</v>
      </c>
      <c r="F163" s="2"/>
      <c r="G163" s="2"/>
      <c r="H163" s="2"/>
      <c r="I163" s="2"/>
      <c r="J163" s="12"/>
      <c r="K163" s="12"/>
      <c r="L163" s="1"/>
    </row>
    <row r="164" spans="1:12" ht="34.5" customHeight="1">
      <c r="A164" s="22">
        <v>9</v>
      </c>
      <c r="B164" s="4" t="str">
        <f>HYPERLINK("http://www.lifeprint.com/asl101/pages-signs/09/ambulance-before-you.htm","AMBULANCE, PAST YOU?")</f>
        <v>AMBULANCE, PAST YOU?</v>
      </c>
      <c r="C164" s="4" t="str">
        <f>HYPERLINK("http://www.lifeprint.com/asl101/pages-signs/l/light.htm","AMBULANCE")</f>
        <v>AMBULANCE</v>
      </c>
      <c r="D164" s="5" t="str">
        <f>HYPERLINK("http://www.lifeprint.com/asl101/pages-signs/n/next.htm","PAST, BEFORE")</f>
        <v>PAST, BEFORE</v>
      </c>
      <c r="E164" s="3" t="str">
        <f>HYPERLINK("http://www.lifeprint.com/asl101/pages-layout/indexing.htm","YOU")</f>
        <v>YOU</v>
      </c>
      <c r="F164" s="2"/>
      <c r="G164" s="2"/>
      <c r="H164" s="2"/>
      <c r="I164" s="2"/>
      <c r="J164" s="12"/>
      <c r="K164" s="12"/>
      <c r="L164" s="1"/>
    </row>
    <row r="165" spans="1:12" ht="34.5" customHeight="1">
      <c r="A165" s="22">
        <v>9</v>
      </c>
      <c r="B165" s="4" t="str">
        <f>HYPERLINK("http://www.lifeprint.com/asl101/pages-signs/09/you-going-steady-with-someone.htm","YOU TOGETHER-steady SOMEONE?")</f>
        <v>YOU TOGETHER-steady SOMEONE?</v>
      </c>
      <c r="C165" s="3" t="str">
        <f>HYPERLINK("http://www.lifeprint.com/asl101/pages-signs/s/single.htm","SINGLE, SOMEONE, SOMETHING, ALONE")</f>
        <v>SINGLE, SOMEONE, SOMETHING, ALONE</v>
      </c>
      <c r="D165" s="6" t="str">
        <f>HYPERLINK("http://www.lifeprint.com/asl101/pages-signs/w/withadvanced.htm","TOGETHER, GO-STEADY")</f>
        <v>TOGETHER, GO-STEADY</v>
      </c>
      <c r="E165" s="3" t="str">
        <f>HYPERLINK("http://www.lifeprint.com/asl101/pages-layout/indexing.htm","YOU")</f>
        <v>YOU</v>
      </c>
      <c r="F165" s="2"/>
      <c r="G165" s="2"/>
      <c r="H165" s="2"/>
      <c r="I165" s="2"/>
      <c r="J165" s="12"/>
      <c r="K165" s="12"/>
      <c r="L165" s="1"/>
    </row>
    <row r="166" spans="1:12" ht="34.5" customHeight="1">
      <c r="A166" s="22">
        <v>9</v>
      </c>
      <c r="B166" s="4" t="str">
        <f>HYPERLINK("http://www.lifeprint.com/asl101/pages-signs/09/what-kind-toothpaste-you.htm","TOOTHPASTE YOU, what-KIND?")</f>
        <v>TOOTHPASTE YOU, what-KIND?</v>
      </c>
      <c r="C166" s="6" t="str">
        <f>HYPERLINK("http://www.lifeprint.com/asl101/pages-signs/w/what-kind.htm","KIND, TYPE")</f>
        <v>KIND, TYPE</v>
      </c>
      <c r="D166" s="4" t="str">
        <f>HYPERLINK("http://www.lifeprint.com/asl101/pages-signs/t/toothpaste.htm","TOOTHPASTE")</f>
        <v>TOOTHPASTE</v>
      </c>
      <c r="E166" s="3" t="str">
        <f>HYPERLINK("http://www.lifeprint.com/asl101/pages-layout/indexing.htm","YOU")</f>
        <v>YOU</v>
      </c>
      <c r="F166" s="2"/>
      <c r="G166" s="2"/>
      <c r="H166" s="2"/>
      <c r="I166" s="2"/>
      <c r="J166" s="12"/>
      <c r="K166" s="12"/>
      <c r="L166" s="1"/>
    </row>
    <row r="167" spans="1:12" ht="34.5" customHeight="1">
      <c r="A167" s="22">
        <v>9</v>
      </c>
      <c r="B167" s="4" t="str">
        <f>HYPERLINK("http://www.lifeprint.com/asl101/pages-signs/09/yesterday-you-shower.htm","YESTERDAY YOU SHOWER?")</f>
        <v>YESTERDAY YOU SHOWER?</v>
      </c>
      <c r="C167" s="6" t="str">
        <f>HYPERLINK("http://www.lifeprint.com/asl101/pages-signs/s/shower.htm","SHOWER")</f>
        <v>SHOWER</v>
      </c>
      <c r="D167" s="6" t="str">
        <f>HYPERLINK("http://www.lifeprint.com/asl101/pages-signs/y/yesterday.htm","YESTERDAY")</f>
        <v>YESTERDAY</v>
      </c>
      <c r="E167" s="3" t="str">
        <f>HYPERLINK("http://www.lifeprint.com/asl101/pages-layout/indexing.htm","YOU")</f>
        <v>YOU</v>
      </c>
      <c r="F167" s="2"/>
      <c r="G167" s="2"/>
      <c r="H167" s="2"/>
      <c r="I167" s="2"/>
      <c r="J167" s="12"/>
      <c r="K167" s="12"/>
      <c r="L167" s="1"/>
    </row>
    <row r="168" spans="1:12" ht="34.5" customHeight="1">
      <c r="A168" s="22">
        <v>9</v>
      </c>
      <c r="B168" s="4" t="str">
        <f>HYPERLINK("http://www.lifeprint.com/asl101/pages-signs/09/your-couch-what-color.htm","YOUR COUCH, COLOR?")</f>
        <v>YOUR COUCH, COLOR?</v>
      </c>
      <c r="C168" s="6" t="str">
        <f>HYPERLINK("http://www.lifeprint.com/asl101/pages-signs/c/color.htm","COLOR")</f>
        <v>COLOR</v>
      </c>
      <c r="D168" s="6" t="str">
        <f>HYPERLINK("http://www.lifeprint.com/asl101/pages-signs/c/couch.htm","COUCH")</f>
        <v>COUCH</v>
      </c>
      <c r="E168" s="3" t="str">
        <f>HYPERLINK("http://www.lifeprint.com/asl101/pages-signs/y/your.htm","YOUR, YOURS")</f>
        <v>YOUR, YOURS</v>
      </c>
      <c r="F168" s="2"/>
      <c r="G168" s="2"/>
      <c r="H168" s="2"/>
      <c r="I168" s="2"/>
      <c r="J168" s="12"/>
      <c r="K168" s="12"/>
      <c r="L168" s="1"/>
    </row>
    <row r="169" spans="1:12" ht="34.5" customHeight="1">
      <c r="A169" s="22">
        <v>9</v>
      </c>
      <c r="B169" s="4" t="str">
        <f>HYPERLINK("http://www.lifeprint.com/asl101/pages-signs/09/your-refrigerator-what-color.htm","YOUR REFRIGERATOR, what-COLOR?")</f>
        <v>YOUR REFRIGERATOR, what-COLOR?</v>
      </c>
      <c r="C169" s="6" t="str">
        <f>HYPERLINK("http://www.lifeprint.com/asl101/pages-signs/c/color.htm","COLOR")</f>
        <v>COLOR</v>
      </c>
      <c r="D169" s="6" t="str">
        <f>HYPERLINK("http://www.lifeprint.com/asl101/pages-signs/r/refrigerator.htm","REFRIGERATOR")</f>
        <v>REFRIGERATOR</v>
      </c>
      <c r="E169" s="3" t="str">
        <f>HYPERLINK("http://www.lifeprint.com/asl101/pages-signs/y/your.htm","YOUR, YOURS")</f>
        <v>YOUR, YOURS</v>
      </c>
      <c r="F169" s="2"/>
      <c r="G169" s="2"/>
      <c r="H169" s="2"/>
      <c r="I169" s="2"/>
      <c r="J169" s="12"/>
      <c r="K169" s="12"/>
      <c r="L169" s="1"/>
    </row>
    <row r="170" spans="1:12" ht="34.5" customHeight="1">
      <c r="A170" s="22">
        <v>9</v>
      </c>
      <c r="B170" s="4" t="str">
        <f>HYPERLINK("http://www.lifeprint.com/asl101/pages-signs/09/your-sink-what-color.htm","YOUR S-I-N-K, COLOR?")</f>
        <v>YOUR S-I-N-K, COLOR?</v>
      </c>
      <c r="C170" s="6" t="str">
        <f>HYPERLINK("http://www.lifeprint.com/asl101/pages-signs/c/color.htm","COLOR")</f>
        <v>COLOR</v>
      </c>
      <c r="D170" s="6" t="str">
        <f>HYPERLINK("http://www.lifeprint.com/asl101/pages-signs/s/sink.htm","SINK")</f>
        <v>SINK</v>
      </c>
      <c r="E170" s="3" t="str">
        <f>HYPERLINK("http://www.lifeprint.com/asl101/pages-signs/y/your.htm","YOUR, YOURS")</f>
        <v>YOUR, YOURS</v>
      </c>
      <c r="F170" s="2"/>
      <c r="G170" s="2"/>
      <c r="H170" s="2"/>
      <c r="I170" s="2"/>
      <c r="J170" s="12"/>
      <c r="K170" s="12"/>
      <c r="L170" s="1"/>
    </row>
    <row r="171" spans="1:12" ht="34.5" customHeight="1">
      <c r="A171" s="22">
        <v>9</v>
      </c>
      <c r="B171" s="4" t="str">
        <f>HYPERLINK("http://www.lifeprint.com/asl101/pages-signs/09/car-have-how-many-door.htm","CAR HAVE? HOW-MANY DOORS?")</f>
        <v>CAR HAVE? HOW-MANY DOORS?</v>
      </c>
      <c r="C171" s="5" t="str">
        <f>HYPERLINK("http://www.lifeprint.com/asl101/pages-signs/c/car.htm","CAR")</f>
        <v>CAR</v>
      </c>
      <c r="D171" s="6" t="str">
        <f>HYPERLINK("http://www.lifeprint.com/asl101/pages-signs/d/door.htm","DOOR")</f>
        <v>DOOR</v>
      </c>
      <c r="E171" s="5" t="str">
        <f>HYPERLINK("http://www.lifeprint.com/asl101/pages-signs/h/have.htm","HAVE")</f>
        <v>HAVE</v>
      </c>
      <c r="F171" s="5" t="str">
        <f>HYPERLINK("http://www.lifeprint.com/asl101/pages-signs/h/how-many.htm","HOW-MANY")</f>
        <v>HOW-MANY</v>
      </c>
      <c r="G171" s="2"/>
      <c r="H171" s="2"/>
      <c r="I171" s="2"/>
      <c r="J171" s="12"/>
      <c r="K171" s="12"/>
      <c r="L171" s="1"/>
    </row>
    <row r="172" spans="1:12" ht="34.5" customHeight="1">
      <c r="A172" s="22">
        <v>9</v>
      </c>
      <c r="B172" s="4" t="str">
        <f>HYPERLINK("http://www.lifeprint.com/asl101/pages-signs/09/why-deaf-prefer-kitchen.htm","DEAF PREFER KITCHEN, WHY?")</f>
        <v>DEAF PREFER KITCHEN, WHY?</v>
      </c>
      <c r="C172" s="3" t="str">
        <f>HYPERLINK("http://www.lifeprint.com/asl101/pages-signs/d/deaf.htm","DEAF")</f>
        <v>DEAF</v>
      </c>
      <c r="D172" s="6" t="str">
        <f>HYPERLINK("http://www.lifeprint.com/asl101/pages-signs/k/kitchen.htm","KITCHEN")</f>
        <v>KITCHEN</v>
      </c>
      <c r="E172" s="5" t="str">
        <f>HYPERLINK("http://www.lifeprint.com/asl101/pages-signs/f/favorite.htm","PREFER, FAVORITE")</f>
        <v>PREFER, FAVORITE</v>
      </c>
      <c r="F172" s="5" t="str">
        <f>HYPERLINK("http://www.lifeprint.com/asl101/pages-signs/w/why.htm","WHY")</f>
        <v>WHY</v>
      </c>
      <c r="G172" s="2"/>
      <c r="H172" s="2"/>
      <c r="I172" s="2"/>
      <c r="J172" s="12"/>
      <c r="K172" s="12"/>
      <c r="L172" s="1"/>
    </row>
    <row r="173" spans="1:12" ht="34.5" customHeight="1">
      <c r="A173" s="22">
        <v>9</v>
      </c>
      <c r="B173" s="4" t="str">
        <f>HYPERLINK("http://www.lifeprint.com/asl101/pages-signs/09/you-LIVE, ADDRESS-basement-apartment.htm","YOU LIVE BASEMENT APT?")</f>
        <v>YOU LIVE BASEMENT APT?</v>
      </c>
      <c r="C173" s="6" t="str">
        <f>HYPERLINK("http://www.lifeprint.com/asl101/pages-signs/a/apartment.htm","APARTMENT")</f>
        <v>APARTMENT</v>
      </c>
      <c r="D173" s="6" t="str">
        <f>HYPERLINK("http://www.lifeprint.com/asl101/pages-signs/b/basement.htm","BASEMENT")</f>
        <v>BASEMENT</v>
      </c>
      <c r="E173" s="5" t="str">
        <f>HYPERLINK("http://www.lifeprint.com/asl101/pages-signs/l/live.htm","LIVE, ADDRESS")</f>
        <v>LIVE, ADDRESS</v>
      </c>
      <c r="F173" s="3" t="str">
        <f>HYPERLINK("http://www.lifeprint.com/asl101/pages-layout/indexing.htm","YOU")</f>
        <v>YOU</v>
      </c>
      <c r="G173" s="2"/>
      <c r="H173" s="2"/>
      <c r="I173" s="2"/>
      <c r="J173" s="12"/>
      <c r="K173" s="12"/>
      <c r="L173" s="1"/>
    </row>
    <row r="174" spans="1:12" ht="34.5" customHeight="1">
      <c r="A174" s="22">
        <v>9</v>
      </c>
      <c r="B174" s="4" t="str">
        <f>HYPERLINK("http://www.lifeprint.com/asl101/pages-signs/09/your-bathroom-have-tub.htm","YOUR BATHROOM HAVE T-U-B?")</f>
        <v>YOUR BATHROOM HAVE T-U-B?</v>
      </c>
      <c r="C174" s="6" t="str">
        <f>HYPERLINK("http://www.lifeprint.com/asl101/pages-signs/b/bathroom.htm","BATHROOM, TOILET")</f>
        <v>BATHROOM, TOILET</v>
      </c>
      <c r="D174" s="5" t="str">
        <f>HYPERLINK("http://www.lifeprint.com/asl101/pages-signs/h/have.htm","HAVE")</f>
        <v>HAVE</v>
      </c>
      <c r="E174" s="7" t="s">
        <v>11</v>
      </c>
      <c r="F174" s="3" t="str">
        <f>HYPERLINK("http://www.lifeprint.com/asl101/pages-signs/y/your.htm","YOUR, YOURS")</f>
        <v>YOUR, YOURS</v>
      </c>
      <c r="G174" s="2"/>
      <c r="H174" s="2"/>
      <c r="I174" s="2"/>
      <c r="J174" s="12"/>
      <c r="K174" s="12"/>
      <c r="L174" s="1"/>
    </row>
    <row r="175" spans="1:12" ht="34.5" customHeight="1">
      <c r="A175" s="22">
        <v>9</v>
      </c>
      <c r="B175" s="4" t="str">
        <f>HYPERLINK("http://www.lifeprint.com/asl101/pages-signs/09/your-house-how-many-bathrooms.htm","YOUR HOUSE, HOW-MANY BATHROOM?")</f>
        <v>YOUR HOUSE, HOW-MANY BATHROOM?</v>
      </c>
      <c r="C175" s="6" t="str">
        <f>HYPERLINK("http://www.lifeprint.com/asl101/pages-signs/b/bathroom.htm","BATHROOM, TOILET")</f>
        <v>BATHROOM, TOILET</v>
      </c>
      <c r="D175" s="6" t="str">
        <f>HYPERLINK("http://www.lifeprint.com/asl101/pages-signs/h/house.htm","HOUSE")</f>
        <v>HOUSE</v>
      </c>
      <c r="E175" s="5" t="str">
        <f>HYPERLINK("http://www.lifeprint.com/asl101/pages-signs/h/how-many.htm","HOW-MANY")</f>
        <v>HOW-MANY</v>
      </c>
      <c r="F175" s="3" t="str">
        <f>HYPERLINK("http://www.lifeprint.com/asl101/pages-signs/y/your.htm","YOUR, YOURS")</f>
        <v>YOUR, YOURS</v>
      </c>
      <c r="G175" s="2"/>
      <c r="H175" s="2"/>
      <c r="I175" s="2"/>
      <c r="J175" s="12"/>
      <c r="K175" s="12"/>
      <c r="L175" s="1"/>
    </row>
    <row r="176" spans="1:12" ht="34.5" customHeight="1">
      <c r="A176" s="22">
        <v>9</v>
      </c>
      <c r="B176" s="4" t="str">
        <f>HYPERLINK("http://www.lifeprint.com/asl101/pages-signs/09/your-bedroom-have-window.htm","YOUR BEDROOM HAVE WINDOW?")</f>
        <v>YOUR BEDROOM HAVE WINDOW?</v>
      </c>
      <c r="C176" s="6" t="str">
        <f>HYPERLINK("http://www.lifeprint.com/asl101/pages-signs/b/bedroom.htm","BEDROOM")</f>
        <v>BEDROOM</v>
      </c>
      <c r="D176" s="5" t="str">
        <f>HYPERLINK("http://www.lifeprint.com/asl101/pages-signs/h/have.htm","HAVE")</f>
        <v>HAVE</v>
      </c>
      <c r="E176" s="6" t="str">
        <f>HYPERLINK("http://www.lifeprint.com/asl101/pages-signs/w/window.htm","WINDOW")</f>
        <v>WINDOW</v>
      </c>
      <c r="F176" s="3" t="str">
        <f>HYPERLINK("http://www.lifeprint.com/asl101/pages-signs/y/your.htm","YOUR, YOURS")</f>
        <v>YOUR, YOURS</v>
      </c>
      <c r="G176" s="2"/>
      <c r="H176" s="2"/>
      <c r="I176" s="2"/>
      <c r="J176" s="12"/>
      <c r="K176" s="12"/>
      <c r="L176" s="1"/>
    </row>
    <row r="177" spans="1:12" ht="34.5" customHeight="1">
      <c r="A177" s="22">
        <v>9</v>
      </c>
      <c r="B177" s="4" t="str">
        <f>HYPERLINK("http://www.lifeprint.com/asl101/pages-signs/09/you-prefer-bath-or-shower-which.htm","BATH, SHOWER, YOU PREFER WHICH?")</f>
        <v>BATH, SHOWER, YOU PREFER WHICH?</v>
      </c>
      <c r="C177" s="4" t="str">
        <f>HYPERLINK("http://www.lifeprint.com/asl101/pages-signs/b/bathtub.htm","BATH, BATHTUB")</f>
        <v>BATH, BATHTUB</v>
      </c>
      <c r="D177" s="5" t="str">
        <f>HYPERLINK("http://www.lifeprint.com/asl101/pages-signs/f/favorite.htm","PREFER, FAVORITE")</f>
        <v>PREFER, FAVORITE</v>
      </c>
      <c r="E177" s="6" t="str">
        <f>HYPERLINK("http://www.lifeprint.com/asl101/pages-signs/s/shower.htm","SHOWER")</f>
        <v>SHOWER</v>
      </c>
      <c r="F177" s="5" t="str">
        <f>HYPERLINK("http://www.lifeprint.com/asl101/pages-signs/w/which.htm","WHICH")</f>
        <v>WHICH</v>
      </c>
      <c r="G177" s="3" t="str">
        <f>HYPERLINK("http://www.lifeprint.com/asl101/pages-layout/indexing.htm","YOU")</f>
        <v>YOU</v>
      </c>
      <c r="H177" s="2"/>
      <c r="I177" s="2"/>
      <c r="J177" s="12"/>
      <c r="K177" s="12"/>
      <c r="L177" s="1"/>
    </row>
    <row r="178" spans="1:12" ht="34.5" customHeight="1">
      <c r="A178" s="22">
        <v>9</v>
      </c>
      <c r="B178" s="4" t="str">
        <f>HYPERLINK("http://www.lifeprint.com/asl101/pages-signs/09/you-prefer-stove-microwave-which.htm","YOU PREFER STOVE, MICROWAVE, WHICH?")</f>
        <v>YOU PREFER STOVE, MICROWAVE, WHICH?</v>
      </c>
      <c r="C178" s="6" t="str">
        <f>HYPERLINK("http://www.lifeprint.com/asl101/pages-signs/m/microwave.htm","MICROWAVE")</f>
        <v>MICROWAVE</v>
      </c>
      <c r="D178" s="5" t="str">
        <f>HYPERLINK("http://www.lifeprint.com/asl101/pages-signs/f/favorite.htm","PREFER, FAVORITE")</f>
        <v>PREFER, FAVORITE</v>
      </c>
      <c r="E178" s="6" t="str">
        <f>HYPERLINK("http://www.lifeprint.com/asl101/pages-signs/s/stove.htm","STOVE")</f>
        <v>STOVE</v>
      </c>
      <c r="F178" s="5" t="str">
        <f>HYPERLINK("http://www.lifeprint.com/asl101/pages-signs/w/which.htm","WHICH")</f>
        <v>WHICH</v>
      </c>
      <c r="G178" s="3" t="str">
        <f>HYPERLINK("http://www.lifeprint.com/asl101/pages-layout/indexing.htm","YOU")</f>
        <v>YOU</v>
      </c>
      <c r="H178" s="2"/>
      <c r="I178" s="2"/>
      <c r="J178" s="12"/>
      <c r="K178" s="12"/>
      <c r="L178" s="1"/>
    </row>
    <row r="179" spans="1:12" ht="34.5" customHeight="1">
      <c r="A179" s="22">
        <v>9</v>
      </c>
      <c r="B179" s="4" t="str">
        <f>HYPERLINK("http://www.lifeprint.com/asl101/pages-signs/09/your-house-garbage-who-throw-out.htm","YOUR HOUSE, GARBAGE, WHO throw out?")</f>
        <v>YOUR HOUSE, GARBAGE, WHO throw out?</v>
      </c>
      <c r="C179" s="6" t="str">
        <f>HYPERLINK("http://www.lifeprint.com/asl101/pages-signs/g/garbage.htm","GARBAGE")</f>
        <v>GARBAGE</v>
      </c>
      <c r="D179" s="6" t="str">
        <f>HYPERLINK("http://www.lifeprint.com/asl101/pages-signs/h/house.htm","HOUSE")</f>
        <v>HOUSE</v>
      </c>
      <c r="E179" s="7" t="s">
        <v>10</v>
      </c>
      <c r="F179" s="5" t="str">
        <f>HYPERLINK("http://www.lifeprint.com/asl101/pages-signs/w/who.htm","WHO")</f>
        <v>WHO</v>
      </c>
      <c r="G179" s="3" t="str">
        <f>HYPERLINK("http://www.lifeprint.com/asl101/pages-signs/y/your.htm","YOUR, YOURS")</f>
        <v>YOUR, YOURS</v>
      </c>
      <c r="H179" s="2"/>
      <c r="I179" s="2"/>
      <c r="J179" s="12"/>
      <c r="K179" s="12"/>
      <c r="L179" s="1"/>
    </row>
    <row r="180" spans="1:12" ht="34.5" customHeight="1">
      <c r="A180" s="22">
        <v>9</v>
      </c>
      <c r="B180" s="4" t="str">
        <f>HYPERLINK("http://www.lifeprint.com/asl101/pages-signs/09/your-dryer-gas-electric-which.htm","YOUR DRYER, G-A-S, [bodyshift] ELECTRIC WHICH?")</f>
        <v>YOUR DRYER, G-A-S, [bodyshift] ELECTRIC WHICH?</v>
      </c>
      <c r="C180" s="5" t="str">
        <f>HYPERLINK("http://www.lifeprint.com/asl101/pages-signs/o/or.htm","Bodyshift, OR")</f>
        <v>Bodyshift, OR</v>
      </c>
      <c r="D180" s="6" t="str">
        <f>HYPERLINK("http://www.lifeprint.com/asl101/pages-signs/d/dryer.htm","DRY, DRYER")</f>
        <v>DRY, DRYER</v>
      </c>
      <c r="E180" s="6" t="str">
        <f>HYPERLINK("http://www.lifeprint.com/asl101/pages-signs/b/battery.htm","BATTERY, ELECTRIC")</f>
        <v>BATTERY, ELECTRIC</v>
      </c>
      <c r="F180" s="7" t="s">
        <v>9</v>
      </c>
      <c r="G180" s="5" t="str">
        <f>HYPERLINK("http://www.lifeprint.com/asl101/pages-signs/w/which.htm","WHICH")</f>
        <v>WHICH</v>
      </c>
      <c r="H180" s="3" t="str">
        <f>HYPERLINK("http://www.lifeprint.com/asl101/pages-signs/y/your.htm","YOUR, YOURS")</f>
        <v>YOUR, YOURS</v>
      </c>
      <c r="I180" s="2"/>
      <c r="J180" s="12"/>
      <c r="K180" s="12"/>
      <c r="L180" s="1"/>
    </row>
    <row r="181" spans="1:12" ht="34.5" customHeight="1">
      <c r="A181" s="22">
        <v>9</v>
      </c>
      <c r="B181" s="4" t="str">
        <f>HYPERLINK("http://www.lifeprint.com/asl101/pages-signs/09/your-pants-you-put-drawer-hang-up-which.htm","YOUR PANTS, YOU PUT DRESSER, HANG-UP WHICH?")</f>
        <v>YOUR PANTS, YOU PUT DRESSER, HANG-UP WHICH?</v>
      </c>
      <c r="C181" s="6" t="str">
        <f>HYPERLINK("http://www.lifeprint.com/asl101/pages-signs/d/dresser.htm","DRESSER, DRAWER")</f>
        <v>DRESSER, DRAWER</v>
      </c>
      <c r="D181" s="7" t="s">
        <v>8</v>
      </c>
      <c r="E181" s="6" t="str">
        <f>HYPERLINK("http://www.lifeprint.com/asl101/pages-signs/p/pants.htm","PANTS")</f>
        <v>PANTS</v>
      </c>
      <c r="F181" s="6" t="str">
        <f>HYPERLINK("http://www.lifeprint.com/asl101/pages-signs/p/put.htm","PUT")</f>
        <v>PUT</v>
      </c>
      <c r="G181" s="5" t="str">
        <f>HYPERLINK("http://www.lifeprint.com/asl101/pages-signs/w/which.htm","WHICH")</f>
        <v>WHICH</v>
      </c>
      <c r="H181" s="3" t="str">
        <f>HYPERLINK("http://www.lifeprint.com/asl101/pages-layout/indexing.htm","YOU")</f>
        <v>YOU</v>
      </c>
      <c r="I181" s="3" t="str">
        <f>HYPERLINK("http://www.lifeprint.com/asl101/pages-signs/y/your.htm","YOUR, YOURS")</f>
        <v>YOUR, YOURS</v>
      </c>
      <c r="J181" s="12"/>
      <c r="K181" s="12"/>
      <c r="L181" s="1"/>
    </row>
    <row r="182" spans="1:12" ht="34.5" customHeight="1">
      <c r="A182" s="22">
        <v>10</v>
      </c>
      <c r="B182" s="4" t="str">
        <f>HYPERLINK("http://www.lifeprint.com/asl101/pages-signs/10/horse-you-want.htm","HORSE, YOU WANT?")</f>
        <v>HORSE, YOU WANT?</v>
      </c>
      <c r="C182" s="6" t="str">
        <f>HYPERLINK("http://www.lifeprint.com/asl101/pages-signs/h/horse.htm","HORSE")</f>
        <v>HORSE</v>
      </c>
      <c r="D182" s="5" t="str">
        <f>HYPERLINK("http://www.lifeprint.com/asl101/pages-signs/w/want.htm","WANT")</f>
        <v>WANT</v>
      </c>
      <c r="E182" s="3" t="str">
        <f>HYPERLINK("http://www.lifeprint.com/asl101/pages-layout/indexing.htm","YOU")</f>
        <v>YOU</v>
      </c>
      <c r="F182" s="2"/>
      <c r="G182" s="2"/>
      <c r="H182" s="2"/>
      <c r="I182" s="2"/>
      <c r="J182" s="12"/>
      <c r="K182" s="12"/>
      <c r="L182" s="1"/>
    </row>
    <row r="183" spans="1:12" ht="34.5" customHeight="1">
      <c r="A183" s="22">
        <v>10</v>
      </c>
      <c r="B183" s="4" t="str">
        <f>HYPERLINK("http://www.lifeprint.com/asl101/pages-signs/10/upstairs-your-bedroom-upstairs.htm","YOUR BEDROOM UPSTAIRS?")</f>
        <v>YOUR BEDROOM UPSTAIRS?</v>
      </c>
      <c r="C183" s="6" t="str">
        <f>HYPERLINK("http://www.lifeprint.com/asl101/pages-signs/b/bedroom.htm","BEDROOM")</f>
        <v>BEDROOM</v>
      </c>
      <c r="D183" s="4" t="str">
        <f>HYPERLINK("http://www.lifeprint.com/asl101/pages-signs/u/up.htm","UP, UPSTAIRS")</f>
        <v>UP, UPSTAIRS</v>
      </c>
      <c r="E183" s="3" t="str">
        <f>HYPERLINK("http://www.lifeprint.com/asl101/pages-signs/y/your.htm","YOUR, YOURS")</f>
        <v>YOUR, YOURS</v>
      </c>
      <c r="F183" s="2"/>
      <c r="G183" s="2"/>
      <c r="H183" s="2"/>
      <c r="I183" s="2"/>
      <c r="J183" s="12"/>
      <c r="K183" s="12"/>
      <c r="L183" s="1"/>
    </row>
    <row r="184" spans="1:12" ht="34.5" customHeight="1">
      <c r="A184" s="22">
        <v>10</v>
      </c>
      <c r="B184" s="4" t="str">
        <f>HYPERLINK("http://www.lifeprint.com/asl101/pages-signs/10/cat-like-eat-bird.htm","CAT LIKE EAT BIRD?")</f>
        <v>CAT LIKE EAT BIRD?</v>
      </c>
      <c r="C184" s="6" t="str">
        <f>HYPERLINK("http://www.lifeprint.com/asl101/pages-signs/b/bird.htm","BIRD, CHICKEN")</f>
        <v>BIRD, CHICKEN</v>
      </c>
      <c r="D184" s="5" t="str">
        <f>HYPERLINK("http://www.lifeprint.com/asl101/pages-signs/c/cat.htm","CAT")</f>
        <v>CAT</v>
      </c>
      <c r="E184" s="6" t="str">
        <f>HYPERLINK("http://www.lifeprint.com/asl101/pages-signs/e/eat.htm","EAT, FOOD")</f>
        <v>EAT, FOOD</v>
      </c>
      <c r="F184" s="3" t="str">
        <f>HYPERLINK("http://www.lifeprint.com/asl101/pages-signs/l/like.htm","LIKE (emotion)")</f>
        <v>LIKE (emotion)</v>
      </c>
      <c r="G184" s="2"/>
      <c r="H184" s="2"/>
      <c r="I184" s="2"/>
      <c r="J184" s="12"/>
      <c r="K184" s="12"/>
      <c r="L184" s="1"/>
    </row>
    <row r="185" spans="1:12" ht="34.5" customHeight="1">
      <c r="A185" s="22">
        <v>10</v>
      </c>
      <c r="B185" s="4" t="str">
        <f>HYPERLINK("http://www.lifeprint.com/asl101/pages-signs/10/bird-like-eat-fish.htm","BIRD LIKE EAT FISH?")</f>
        <v>BIRD LIKE EAT FISH?</v>
      </c>
      <c r="C185" s="6" t="str">
        <f>HYPERLINK("http://www.lifeprint.com/asl101/pages-signs/b/bird.htm","BIRD, CHICKEN")</f>
        <v>BIRD, CHICKEN</v>
      </c>
      <c r="D185" s="6" t="str">
        <f>HYPERLINK("http://www.lifeprint.com/asl101/pages-signs/e/eat.htm","EAT, FOOD")</f>
        <v>EAT, FOOD</v>
      </c>
      <c r="E185" s="6" t="str">
        <f>HYPERLINK("http://www.lifeprint.com/asl101/pages-signs/f/fish.htm","FISH")</f>
        <v>FISH</v>
      </c>
      <c r="F185" s="3" t="str">
        <f>HYPERLINK("http://www.lifeprint.com/asl101/pages-signs/l/like.htm","LIKE (emotion)")</f>
        <v>LIKE (emotion)</v>
      </c>
      <c r="G185" s="2"/>
      <c r="H185" s="2"/>
      <c r="I185" s="2"/>
      <c r="J185" s="12"/>
      <c r="K185" s="12"/>
      <c r="L185" s="1"/>
    </row>
    <row r="186" spans="1:12" ht="34.5" customHeight="1">
      <c r="A186" s="22">
        <v>10</v>
      </c>
      <c r="B186" s="4" t="str">
        <f>HYPERLINK("http://www.lifeprint.com/asl101/pages-signs/10/fish-like-eat-bug.htm","FISH LIKE EAT BUG?")</f>
        <v>FISH LIKE EAT BUG?</v>
      </c>
      <c r="C186" s="4" t="str">
        <f>HYPERLINK("http://www.lifeprint.com/asl101/pages-signs/b/bug.htm","BUG, INSECT")</f>
        <v>BUG, INSECT</v>
      </c>
      <c r="D186" s="6" t="str">
        <f>HYPERLINK("http://www.lifeprint.com/asl101/pages-signs/e/eat.htm","EAT, FOOD")</f>
        <v>EAT, FOOD</v>
      </c>
      <c r="E186" s="6" t="str">
        <f>HYPERLINK("http://www.lifeprint.com/asl101/pages-signs/f/fish.htm","FISH")</f>
        <v>FISH</v>
      </c>
      <c r="F186" s="3" t="str">
        <f>HYPERLINK("http://www.lifeprint.com/asl101/pages-signs/l/like.htm","LIKE (emotion)")</f>
        <v>LIKE (emotion)</v>
      </c>
      <c r="G186" s="2"/>
      <c r="H186" s="2"/>
      <c r="I186" s="2"/>
      <c r="J186" s="12"/>
      <c r="K186" s="12"/>
      <c r="L186" s="1"/>
    </row>
    <row r="187" spans="1:12" ht="34.5" customHeight="1">
      <c r="A187" s="22">
        <v>10</v>
      </c>
      <c r="B187" s="4" t="str">
        <f>HYPERLINK("http://www.lifeprint.com/asl101/pages-signs/10/horse-like-eat-fish.htm","HORSE LIKE EAT FISH?")</f>
        <v>HORSE LIKE EAT FISH?</v>
      </c>
      <c r="C187" s="6" t="str">
        <f>HYPERLINK("http://www.lifeprint.com/asl101/pages-signs/e/eat.htm","EAT, FOOD")</f>
        <v>EAT, FOOD</v>
      </c>
      <c r="D187" s="6" t="str">
        <f>HYPERLINK("http://www.lifeprint.com/asl101/pages-signs/f/fish.htm","FISH")</f>
        <v>FISH</v>
      </c>
      <c r="E187" s="6" t="str">
        <f>HYPERLINK("http://www.lifeprint.com/asl101/pages-signs/h/horse.htm","HORSE")</f>
        <v>HORSE</v>
      </c>
      <c r="F187" s="3" t="str">
        <f>HYPERLINK("http://www.lifeprint.com/asl101/pages-signs/l/like.htm","LIKE (emotion)")</f>
        <v>LIKE (emotion)</v>
      </c>
      <c r="G187" s="2"/>
      <c r="H187" s="2"/>
      <c r="I187" s="2"/>
      <c r="J187" s="12"/>
      <c r="K187" s="12"/>
      <c r="L187" s="1"/>
    </row>
    <row r="188" spans="1:12" ht="34.5" customHeight="1">
      <c r="A188" s="22">
        <v>10</v>
      </c>
      <c r="B188" s="4" t="str">
        <f>HYPERLINK("http://www.lifeprint.com/asl101/pages-signs/10/name-something-dog-chase.htm","NAME SOMETHING DOG CHASE.")</f>
        <v>NAME SOMETHING DOG CHASE.</v>
      </c>
      <c r="C188" s="6" t="str">
        <f>HYPERLINK("http://www.lifeprint.com/asl101/pages-signs/c/change.htm","CHANGE")</f>
        <v>CHANGE</v>
      </c>
      <c r="D188" s="5" t="str">
        <f>HYPERLINK("http://www.lifeprint.com/asl101/pages-signs/d/dog.htm","DOG")</f>
        <v>DOG</v>
      </c>
      <c r="E188" s="3" t="str">
        <f>HYPERLINK("http://www.lifeprint.com/asl101/pages-signs/n/name.htm","NAME")</f>
        <v>NAME</v>
      </c>
      <c r="F188" s="5" t="str">
        <f>HYPERLINK("http://www.lifeprint.com/asl101/pages-signs/s/single.htm","SINGLE, SOMEONE, SOMETHING, ALONE")</f>
        <v>SINGLE, SOMEONE, SOMETHING, ALONE</v>
      </c>
      <c r="G188" s="2"/>
      <c r="H188" s="2"/>
      <c r="I188" s="2"/>
      <c r="J188" s="12"/>
      <c r="K188" s="12"/>
      <c r="L188" s="1"/>
    </row>
    <row r="189" spans="1:12" ht="34.5" customHeight="1">
      <c r="A189" s="22">
        <v>10</v>
      </c>
      <c r="B189" s="4" t="str">
        <f>HYPERLINK("http://www.lifeprint.com/asl101/pages-signs/10/some-cat-like-water.htm","SOME CAT LIKE WATER?")</f>
        <v>SOME CAT LIKE WATER?</v>
      </c>
      <c r="C189" s="5" t="str">
        <f>HYPERLINK("http://www.lifeprint.com/asl101/pages-signs/c/cat.htm","CAT")</f>
        <v>CAT</v>
      </c>
      <c r="D189" s="3" t="str">
        <f>HYPERLINK("http://www.lifeprint.com/asl101/pages-signs/l/like.htm","LIKE (emotion)")</f>
        <v>LIKE (emotion)</v>
      </c>
      <c r="E189" s="4" t="str">
        <f>HYPERLINK("http://www.lifeprint.com/asl101/pages-signs/s/some.htm","SOME, PART")</f>
        <v>SOME, PART</v>
      </c>
      <c r="F189" s="6" t="str">
        <f>HYPERLINK("http://www.lifeprint.com/asl101/pages-signs/w/water.htm","WATER")</f>
        <v>WATER</v>
      </c>
      <c r="G189" s="2"/>
      <c r="H189" s="2"/>
      <c r="I189" s="2"/>
      <c r="J189" s="12"/>
      <c r="K189" s="12"/>
      <c r="L189" s="1"/>
    </row>
    <row r="190" spans="1:12" ht="34.5" customHeight="1">
      <c r="A190" s="22">
        <v>10</v>
      </c>
      <c r="B190" s="4" t="str">
        <f>HYPERLINK("http://www.lifeprint.com/asl101/pages-signs/10/have-pet-you.htm","HAVE PET YOU? [if so] NAME?")</f>
        <v>HAVE PET YOU? [if so] NAME?</v>
      </c>
      <c r="C190" s="5" t="str">
        <f>HYPERLINK("http://www.lifeprint.com/asl101/pages-signs/h/have.htm","HAVE")</f>
        <v>HAVE</v>
      </c>
      <c r="D190" s="3" t="str">
        <f>HYPERLINK("http://www.lifeprint.com/asl101/pages-signs/n/name.htm","NAME")</f>
        <v>NAME</v>
      </c>
      <c r="E190" s="6" t="str">
        <f>HYPERLINK("http://www.lifeprint.com/asl101/pages-signs/p/pet.htm","PET")</f>
        <v>PET</v>
      </c>
      <c r="F190" s="3" t="str">
        <f>HYPERLINK("http://www.lifeprint.com/asl101/pages-layout/indexing.htm","YOU")</f>
        <v>YOU</v>
      </c>
      <c r="G190" s="2"/>
      <c r="H190" s="2"/>
      <c r="I190" s="2"/>
      <c r="J190" s="12"/>
      <c r="K190" s="12"/>
      <c r="L190" s="1"/>
    </row>
    <row r="191" spans="1:12" ht="34.5" customHeight="1">
      <c r="A191" s="22">
        <v>10</v>
      </c>
      <c r="B191" s="4" t="str">
        <f>HYPERLINK("http://www.lifeprint.com/asl101/pages-signs/10/tell-me-how-you-feel.htm","TELL-me HOW YOU FEEL.")</f>
        <v>TELL-me HOW YOU FEEL.</v>
      </c>
      <c r="C191" s="6" t="str">
        <f>HYPERLINK("http://www.lifeprint.com/asl101/pages-signs/f/feel.htm","FEEL")</f>
        <v>FEEL</v>
      </c>
      <c r="D191" s="5" t="str">
        <f>HYPERLINK("http://www.lifeprint.com/asl101/pages-signs/h/how.htm","HOW")</f>
        <v>HOW</v>
      </c>
      <c r="E191" s="6" t="str">
        <f>HYPERLINK("http://www.lifeprint.com/asl101/pages-signs/t/tell.htm","TELL")</f>
        <v>TELL</v>
      </c>
      <c r="F191" s="3" t="str">
        <f>HYPERLINK("http://www.lifeprint.com/asl101/pages-layout/indexing.htm","YOU")</f>
        <v>YOU</v>
      </c>
      <c r="G191" s="2"/>
      <c r="H191" s="2"/>
      <c r="I191" s="2"/>
      <c r="J191" s="12"/>
      <c r="K191" s="12"/>
      <c r="L191" s="1"/>
    </row>
    <row r="192" spans="1:12" ht="34.5" customHeight="1">
      <c r="A192" s="22">
        <v>10</v>
      </c>
      <c r="B192" s="4" t="str">
        <f>HYPERLINK("http://www.lifeprint.com/asl101/pages-signs/10/your-favorite-book-what-name.htm","YOUR FAVORITE BOOK, NAME?")</f>
        <v>YOUR FAVORITE BOOK, NAME?</v>
      </c>
      <c r="C192" s="5" t="str">
        <f>HYPERLINK("http://www.lifeprint.com/asl101/pages-signs/b/book.htm","BOOK")</f>
        <v>BOOK</v>
      </c>
      <c r="D192" s="3" t="str">
        <f>HYPERLINK("http://www.lifeprint.com/asl101/pages-signs/n/name.htm","NAME")</f>
        <v>NAME</v>
      </c>
      <c r="E192" s="5" t="str">
        <f>HYPERLINK("http://www.lifeprint.com/asl101/pages-signs/f/favorite.htm","PREFER, FAVORITE")</f>
        <v>PREFER, FAVORITE</v>
      </c>
      <c r="F192" s="3" t="str">
        <f>HYPERLINK("http://www.lifeprint.com/asl101/pages-signs/y/your.htm","YOUR, YOURS")</f>
        <v>YOUR, YOURS</v>
      </c>
      <c r="G192" s="2"/>
      <c r="H192" s="2"/>
      <c r="I192" s="2"/>
      <c r="J192" s="12"/>
      <c r="K192" s="12"/>
      <c r="L192" s="1"/>
    </row>
    <row r="193" spans="1:12" ht="34.5" customHeight="1">
      <c r="A193" s="22">
        <v>10</v>
      </c>
      <c r="B193" s="4" t="str">
        <f>HYPERLINK("http://www.lifeprint.com/asl101/pages-signs/10/look-like-you-look-like-your-dad.htm","YOU LOOK-LIKE YOUR DAD?")</f>
        <v>YOU LOOK-LIKE YOUR DAD?</v>
      </c>
      <c r="C193" s="5" t="str">
        <f>HYPERLINK("http://www.lifeprint.com/asl101/pages-signs/d/dad.htm","DAD, FATHER")</f>
        <v>DAD, FATHER</v>
      </c>
      <c r="D193" s="6" t="str">
        <f>HYPERLINK("http://www.lifeprint.com/asl101/pages-signs/l/looklike.htm","LOOK-LIKE")</f>
        <v>LOOK-LIKE</v>
      </c>
      <c r="E193" s="3" t="str">
        <f>HYPERLINK("http://www.lifeprint.com/asl101/pages-layout/indexing.htm","YOU")</f>
        <v>YOU</v>
      </c>
      <c r="F193" s="3" t="str">
        <f>HYPERLINK("http://www.lifeprint.com/asl101/pages-signs/y/your.htm","YOUR, YOURS")</f>
        <v>YOUR, YOURS</v>
      </c>
      <c r="G193" s="2"/>
      <c r="H193" s="2"/>
      <c r="I193" s="2"/>
      <c r="J193" s="12"/>
      <c r="K193" s="12"/>
      <c r="L193" s="1"/>
    </row>
    <row r="194" spans="1:12" ht="34.5" customHeight="1">
      <c r="A194" s="22">
        <v>10</v>
      </c>
      <c r="B194" s="4" t="str">
        <f>HYPERLINK("http://www.lifeprint.com/asl101/pages-signs/10/milk-where-from-how-get.htm","MILK, WHERE FROM, HOW GET?")</f>
        <v>MILK, WHERE FROM, HOW GET?</v>
      </c>
      <c r="C194" s="5" t="str">
        <f>HYPERLINK("http://www.lifeprint.com/asl101/pages-signs/f/from.htm","FROM")</f>
        <v>FROM</v>
      </c>
      <c r="D194" s="6" t="str">
        <f>HYPERLINK("http://www.lifeprint.com/asl101/pages-signs/g/get.htm","GET, RECEIVE")</f>
        <v>GET, RECEIVE</v>
      </c>
      <c r="E194" s="5" t="str">
        <f>HYPERLINK("http://www.lifeprint.com/asl101/pages-signs/h/how.htm","HOW")</f>
        <v>HOW</v>
      </c>
      <c r="F194" s="6" t="str">
        <f>HYPERLINK("http://www.lifeprint.com/asl101/pages-signs/m/milk.htm","MILK")</f>
        <v>MILK</v>
      </c>
      <c r="G194" s="5" t="str">
        <f>HYPERLINK("http://www.lifeprint.com/asl101/pages-signs/w/where","WHERE")</f>
        <v>WHERE</v>
      </c>
      <c r="H194" s="2"/>
      <c r="I194" s="2"/>
      <c r="J194" s="12"/>
      <c r="K194" s="12"/>
      <c r="L194" s="1"/>
    </row>
    <row r="195" spans="1:12" ht="34.5" customHeight="1">
      <c r="A195" s="22">
        <v>10</v>
      </c>
      <c r="B195" s="4" t="str">
        <f>HYPERLINK("http://www.lifeprint.com/asl101/pages-signs/10/book-you-like-read-what-kind.htm","BOOK YOU LIKE READ, WHAT-KIND?")</f>
        <v>BOOK YOU LIKE READ, WHAT-KIND?</v>
      </c>
      <c r="C195" s="5" t="str">
        <f>HYPERLINK("http://www.lifeprint.com/asl101/pages-signs/b/book.htm","BOOK")</f>
        <v>BOOK</v>
      </c>
      <c r="D195" s="6" t="str">
        <f>HYPERLINK("http://www.lifeprint.com/asl101/pages-signs/w/what-kind.htm","KIND, TYPE")</f>
        <v>KIND, TYPE</v>
      </c>
      <c r="E195" s="3" t="str">
        <f>HYPERLINK("http://www.lifeprint.com/asl101/pages-signs/l/like.htm","LIKE (emotion)")</f>
        <v>LIKE (emotion)</v>
      </c>
      <c r="F195" s="6" t="str">
        <f>HYPERLINK("http://www.lifeprint.com/asl101/pages-signs/r/read.htm","READ")</f>
        <v>READ</v>
      </c>
      <c r="G195" s="3" t="str">
        <f>HYPERLINK("http://www.lifeprint.com/asl101/pages-layout/indexing.htm","YOU")</f>
        <v>YOU</v>
      </c>
      <c r="H195" s="2"/>
      <c r="I195" s="2"/>
      <c r="J195" s="12"/>
      <c r="K195" s="12"/>
      <c r="L195" s="1"/>
    </row>
    <row r="196" spans="1:12" ht="34.5" customHeight="1">
      <c r="A196" s="22">
        <v>10</v>
      </c>
      <c r="B196" s="4" t="str">
        <f>HYPERLINK("http://www.lifeprint.com/asl101/pages-signs/10/asl-class-you-past-take.htm","A-S-L CLASS, YOU PAST TAKE ?")</f>
        <v>A-S-L CLASS, YOU PAST TAKE ?</v>
      </c>
      <c r="C196" s="7" t="s">
        <v>7</v>
      </c>
      <c r="D196" s="6" t="str">
        <f>HYPERLINK("http://www.lifeprint.com/asl101/pages-signs/c/class.htm","CLASS")</f>
        <v>CLASS</v>
      </c>
      <c r="E196" s="4" t="str">
        <f>HYPERLINK("http://www.lifeprint.com/asl101/pages-signs/p/past.htm","PAST, BEFORE")</f>
        <v>PAST, BEFORE</v>
      </c>
      <c r="F196" s="6" t="str">
        <f>HYPERLINK("http://www.lifeprint.com/asl101/pages-signs/t/take.htm","TAKE-UP, ADOPT")</f>
        <v>TAKE-UP, ADOPT</v>
      </c>
      <c r="G196" s="3" t="str">
        <f>HYPERLINK("http://www.lifeprint.com/asl101/pages-layout/indexing.htm","YOU")</f>
        <v>YOU</v>
      </c>
      <c r="H196" s="2"/>
      <c r="I196" s="2"/>
      <c r="J196" s="12"/>
      <c r="K196" s="12"/>
      <c r="L196" s="1"/>
    </row>
    <row r="197" spans="1:12" ht="34.5" customHeight="1">
      <c r="A197" s="22">
        <v>10</v>
      </c>
      <c r="B197" s="4" t="str">
        <f>HYPERLINK("http://www.lifeprint.com/asl101/pages-signs/10/cook-class-you-past-take.htm","COOK CLASS, YOU PAST TAKE?")</f>
        <v>COOK CLASS, YOU PAST TAKE?</v>
      </c>
      <c r="C197" s="6" t="str">
        <f>HYPERLINK("http://www.lifeprint.com/asl101/pages-signs/c/class.htm","CLASS")</f>
        <v>CLASS</v>
      </c>
      <c r="D197" s="6" t="str">
        <f>HYPERLINK("http://www.lifeprint.com/asl101/pages-signs/c/cook.htm","COOK")</f>
        <v>COOK</v>
      </c>
      <c r="E197" s="4" t="str">
        <f>HYPERLINK("http://www.lifeprint.com/asl101/pages-signs/p/past.htm","PAST, BEFORE")</f>
        <v>PAST, BEFORE</v>
      </c>
      <c r="F197" s="6" t="str">
        <f>HYPERLINK("http://www.lifeprint.com/asl101/pages-signs/t/take.htm","TAKE-UP, ADOPT")</f>
        <v>TAKE-UP, ADOPT</v>
      </c>
      <c r="G197" s="3" t="str">
        <f>HYPERLINK("http://www.lifeprint.com/asl101/pages-layout/indexing.htm","YOU")</f>
        <v>YOU</v>
      </c>
      <c r="H197" s="2"/>
      <c r="I197" s="2"/>
      <c r="J197" s="12"/>
      <c r="K197" s="12"/>
      <c r="L197" s="1"/>
    </row>
    <row r="198" spans="1:12" ht="34.5" customHeight="1">
      <c r="A198" s="22">
        <v>10</v>
      </c>
      <c r="B198" s="4" t="str">
        <f>HYPERLINK("http://www.lifeprint.com/asl101/pages-signs/10/you-think-cow-good-pet.htm","YOU THINK COW GOOD PET?")</f>
        <v>YOU THINK COW GOOD PET?</v>
      </c>
      <c r="C198" s="6" t="str">
        <f>HYPERLINK("http://www.lifeprint.com/asl101/pages-signs/c/cow.htm","COW")</f>
        <v>COW</v>
      </c>
      <c r="D198" s="6" t="str">
        <f>HYPERLINK("http://www.lifeprint.com/asl101/pages-signs/g/good.htm","GOOD")</f>
        <v>GOOD</v>
      </c>
      <c r="E198" s="6" t="str">
        <f>HYPERLINK("http://www.lifeprint.com/asl101/pages-signs/p/pet.htm","PET")</f>
        <v>PET</v>
      </c>
      <c r="F198" s="5" t="str">
        <f>HYPERLINK("http://www.lifeprint.com/asl101/pages-signs/t/think.htm","THINK")</f>
        <v>THINK</v>
      </c>
      <c r="G198" s="3" t="str">
        <f>HYPERLINK("http://www.lifeprint.com/asl101/pages-layout/indexing.htm","YOU")</f>
        <v>YOU</v>
      </c>
      <c r="H198" s="2"/>
      <c r="I198" s="2"/>
      <c r="J198" s="12"/>
      <c r="K198" s="12"/>
      <c r="L198" s="1"/>
    </row>
    <row r="199" spans="1:12" ht="34.5" customHeight="1">
      <c r="A199" s="22">
        <v>10</v>
      </c>
      <c r="B199" s="4" t="str">
        <f>HYPERLINK("http://www.lifeprint.com/asl101/pages-signs/10/you-go-asl-class-what-time.htm","YOU GO ASL CLASS, what-TIME?")</f>
        <v>YOU GO ASL CLASS, what-TIME?</v>
      </c>
      <c r="C199" s="7" t="s">
        <v>7</v>
      </c>
      <c r="D199" s="6" t="str">
        <f>HYPERLINK("http://www.lifeprint.com/asl101/pages-signs/c/class.htm","CLASS")</f>
        <v>CLASS</v>
      </c>
      <c r="E199" s="6" t="str">
        <f>HYPERLINK("http://www.lifeprint.com/asl101/pages-signs/g/go.htm","GO")</f>
        <v>GO</v>
      </c>
      <c r="F199" s="6" t="str">
        <f>HYPERLINK("http://www.lifeprint.com/asl101/pages-signs/t/time.htm","TIME, O'CLOCK")</f>
        <v>TIME, O'CLOCK</v>
      </c>
      <c r="G199" s="3" t="str">
        <f>HYPERLINK("http://www.lifeprint.com/asl101/pages-layout/indexing.htm","YOU")</f>
        <v>YOU</v>
      </c>
      <c r="H199" s="2"/>
      <c r="I199" s="2"/>
      <c r="J199" s="12"/>
      <c r="K199" s="12"/>
      <c r="L199" s="1"/>
    </row>
    <row r="200" spans="1:12" ht="34.5" customHeight="1">
      <c r="A200" s="22">
        <v>10</v>
      </c>
      <c r="B200" s="4" t="str">
        <f>HYPERLINK("http://www.lifeprint.com/asl101/pages-signs/10/teacher-his-wife-you-know-name.htm","TEACHER HIS WIFE, YOU KNOW NAME?")</f>
        <v>TEACHER HIS WIFE, YOU KNOW NAME?</v>
      </c>
      <c r="C200" s="5" t="str">
        <f>HYPERLINK("http://www.lifeprint.com/asl101/pages-signs/h/his.htm","HIS, HERS, ITS")</f>
        <v>HIS, HERS, ITS</v>
      </c>
      <c r="D200" s="6" t="str">
        <f>HYPERLINK("http://www.lifeprint.com/asl101/pages-signs/k/know.htm","KNOW")</f>
        <v>KNOW</v>
      </c>
      <c r="E200" s="3" t="str">
        <f>HYPERLINK("http://www.lifeprint.com/asl101/pages-signs/n/name.htm","NAME")</f>
        <v>NAME</v>
      </c>
      <c r="F200" s="3" t="str">
        <f>HYPERLINK("http://www.lifeprint.com/asl101/pages-signs/t/teacher.htm","TEACHER")</f>
        <v>TEACHER</v>
      </c>
      <c r="G200" s="5" t="str">
        <f>HYPERLINK("http://www.lifeprint.com/asl101/pages-signs/w/wife.htm","WIFE")</f>
        <v>WIFE</v>
      </c>
      <c r="H200" s="3" t="str">
        <f>HYPERLINK("http://www.lifeprint.com/asl101/pages-layout/indexing.htm","YOU")</f>
        <v>YOU</v>
      </c>
      <c r="I200" s="2"/>
      <c r="J200" s="12"/>
      <c r="K200" s="12"/>
      <c r="L200" s="1"/>
    </row>
    <row r="201" spans="1:12" ht="34.5" customHeight="1">
      <c r="A201" s="22">
        <v>10</v>
      </c>
      <c r="B201" s="4" t="str">
        <f>HYPERLINK("http://www.lifeprint.com/asl101/pages-signs/10/read-watch-tv-you-prefer-which.htm","READ [bodyshift] WATCH TV, YOU PREFER WHICH?")</f>
        <v>READ [bodyshift] WATCH TV, YOU PREFER WHICH?</v>
      </c>
      <c r="C201" s="5" t="str">
        <f>HYPERLINK("http://www.lifeprint.com/asl101/pages-signs/o/or.htm","Bodyshift, OR")</f>
        <v>Bodyshift, OR</v>
      </c>
      <c r="D201" s="5" t="str">
        <f>HYPERLINK("http://www.lifeprint.com/asl101/pages-signs/f/favorite.htm","PREFER, FAVORITE")</f>
        <v>PREFER, FAVORITE</v>
      </c>
      <c r="E201" s="6" t="str">
        <f>HYPERLINK("http://www.lifeprint.com/asl101/pages-signs/r/read.htm","READ")</f>
        <v>READ</v>
      </c>
      <c r="F201" s="7" t="s">
        <v>6</v>
      </c>
      <c r="G201" s="6" t="str">
        <f>HYPERLINK("http://www.lifeprint.com/asl101/pages-signs/s/see.htm","WATCH, OBSERVE")</f>
        <v>WATCH, OBSERVE</v>
      </c>
      <c r="H201" s="5" t="str">
        <f>HYPERLINK("http://www.lifeprint.com/asl101/pages-signs/w/which.htm","WHICH")</f>
        <v>WHICH</v>
      </c>
      <c r="I201" s="3" t="str">
        <f>HYPERLINK("http://www.lifeprint.com/asl101/pages-layout/indexing.htm","YOU")</f>
        <v>YOU</v>
      </c>
      <c r="J201" s="12"/>
      <c r="K201" s="12"/>
      <c r="L201" s="1"/>
    </row>
    <row r="202" spans="1:12" ht="34.5" customHeight="1">
      <c r="A202" s="22">
        <v>11</v>
      </c>
      <c r="B202" s="4" t="str">
        <f>HYPERLINK("http://www.lifeprint.com/asl101/pages-signs/11/take-up-asl-for-for.htm","TAKE-UP ASL FOR-FOR?")</f>
        <v>TAKE-UP ASL FOR-FOR?</v>
      </c>
      <c r="C202" s="7" t="s">
        <v>7</v>
      </c>
      <c r="D202" s="5" t="str">
        <f>HYPERLINK("http://www.lifeprint.com/asl101/pages-signs/f/for.htm","FOR-FOR, WHAT-FOR")</f>
        <v>FOR-FOR, WHAT-FOR</v>
      </c>
      <c r="E202" s="6" t="str">
        <f>HYPERLINK("http://www.lifeprint.com/asl101/pages-signs/t/take.htm","TAKE-UP, ADOPT")</f>
        <v>TAKE-UP, ADOPT</v>
      </c>
      <c r="F202" s="2"/>
      <c r="G202" s="2"/>
      <c r="H202" s="2"/>
      <c r="I202" s="2"/>
      <c r="J202" s="12"/>
      <c r="K202" s="12"/>
      <c r="L202" s="1"/>
    </row>
    <row r="203" spans="1:12" ht="34.5" customHeight="1">
      <c r="A203" s="22">
        <v>11</v>
      </c>
      <c r="B203" s="4" t="str">
        <f>HYPERLINK("http://www.lifeprint.com/asl101/pages-signs/11/phone-can-you.htm","PHONE, CAN YOU?")</f>
        <v>PHONE, CAN YOU?</v>
      </c>
      <c r="C203" s="5" t="str">
        <f>HYPERLINK("http://www.lifeprint.com/asl101/pages-signs/c/can.htm","CAN, ABLE")</f>
        <v>CAN, ABLE</v>
      </c>
      <c r="D203" s="6" t="str">
        <f>HYPERLINK("http://www.lifeprint.com/asl101/pages-signs/c/call.htm","CALL, PHONE")</f>
        <v>CALL, PHONE</v>
      </c>
      <c r="E203" s="3" t="str">
        <f>HYPERLINK("http://www.lifeprint.com/asl101/pages-layout/indexing.htm","YOU")</f>
        <v>YOU</v>
      </c>
      <c r="F203" s="2"/>
      <c r="G203" s="2"/>
      <c r="H203" s="2"/>
      <c r="I203" s="2"/>
      <c r="J203" s="12"/>
      <c r="K203" s="12"/>
      <c r="L203" s="1"/>
    </row>
    <row r="204" spans="1:12" ht="34.5" customHeight="1">
      <c r="A204" s="22">
        <v>11</v>
      </c>
      <c r="B204" s="4" t="str">
        <f>HYPERLINK("http://www.lifeprint.com/asl101/pages-signs/11/how-you-feel.htm","HOW YOU FEEL?")</f>
        <v>HOW YOU FEEL?</v>
      </c>
      <c r="C204" s="6" t="str">
        <f>HYPERLINK("http://www.lifeprint.com/asl101/pages-signs/f/feel.htm","FEEL")</f>
        <v>FEEL</v>
      </c>
      <c r="D204" s="5" t="str">
        <f>HYPERLINK("http://www.lifeprint.com/asl101/pages-signs/h/how.htm","HOW")</f>
        <v>HOW</v>
      </c>
      <c r="E204" s="3" t="str">
        <f>HYPERLINK("http://www.lifeprint.com/asl101/pages-layout/indexing.htm","YOU")</f>
        <v>YOU</v>
      </c>
      <c r="F204" s="2"/>
      <c r="G204" s="2"/>
      <c r="H204" s="2"/>
      <c r="I204" s="2"/>
      <c r="J204" s="12"/>
      <c r="K204" s="12"/>
      <c r="L204" s="1"/>
    </row>
    <row r="205" spans="1:12" ht="34.5" customHeight="1">
      <c r="A205" s="22">
        <v>11</v>
      </c>
      <c r="B205" s="4" t="str">
        <f>HYPERLINK("http://www.lifeprint.com/asl101/pages-signs/11/you-like-chat-with-deaf.htm","YOU LIKE CHAT-WITH DEAF?")</f>
        <v>YOU LIKE CHAT-WITH DEAF?</v>
      </c>
      <c r="C205" s="4" t="str">
        <f>HYPERLINK("http://www.lifeprint.com/asl101/pages-signs/c/chat.htm","CHAT, CHAT-WITH")</f>
        <v>CHAT, CHAT-WITH</v>
      </c>
      <c r="D205" s="3" t="str">
        <f>HYPERLINK("http://www.lifeprint.com/asl101/pages-signs/d/deaf.htm","DEAF")</f>
        <v>DEAF</v>
      </c>
      <c r="E205" s="3" t="str">
        <f>HYPERLINK("http://www.lifeprint.com/asl101/pages-signs/l/like.htm","LIKE (emotion)")</f>
        <v>LIKE (emotion)</v>
      </c>
      <c r="F205" s="3" t="str">
        <f>HYPERLINK("http://www.lifeprint.com/asl101/pages-layout/indexing.htm","YOU")</f>
        <v>YOU</v>
      </c>
      <c r="G205" s="2"/>
      <c r="H205" s="2"/>
      <c r="I205" s="2"/>
      <c r="J205" s="12"/>
      <c r="K205" s="12"/>
      <c r="L205" s="1"/>
    </row>
    <row r="206" spans="1:12" ht="34.5" customHeight="1">
      <c r="A206" s="22">
        <v>11</v>
      </c>
      <c r="B206" s="4" t="str">
        <f>HYPERLINK("http://www.lifeprint.com/asl101/pages-signs/11/you-never-eat-candy.htm","YOU NEVER EAT CANDY YOU?")</f>
        <v>YOU NEVER EAT CANDY YOU?</v>
      </c>
      <c r="C206" s="5" t="str">
        <f>HYPERLINK("http://www.lifeprint.com/asl101/pages-signs/c/candy.htm","CANDY")</f>
        <v>CANDY</v>
      </c>
      <c r="D206" s="6" t="str">
        <f>HYPERLINK("http://www.lifeprint.com/asl101/pages-signs/e/eat.htm","EAT, FOOD")</f>
        <v>EAT, FOOD</v>
      </c>
      <c r="E206" s="6" t="str">
        <f>HYPERLINK("http://www.lifeprint.com/asl101/pages-signs/n/never.htm","NEVER")</f>
        <v>NEVER</v>
      </c>
      <c r="F206" s="3" t="str">
        <f>HYPERLINK("http://www.lifeprint.com/asl101/pages-layout/indexing.htm","YOU")</f>
        <v>YOU</v>
      </c>
      <c r="G206" s="10"/>
      <c r="H206" s="2"/>
      <c r="I206" s="2"/>
      <c r="J206" s="12"/>
      <c r="K206" s="12"/>
      <c r="L206" s="1"/>
    </row>
    <row r="207" spans="1:12" ht="34.5" customHeight="1">
      <c r="A207" s="22">
        <v>11</v>
      </c>
      <c r="B207" s="4" t="str">
        <f>HYPERLINK("http://www.lifeprint.com/asl101/pages-signs/11/new-car-have-you.htm","NEW CAR HAVE YOU?")</f>
        <v>NEW CAR HAVE YOU?</v>
      </c>
      <c r="C207" s="5" t="str">
        <f>HYPERLINK("http://www.lifeprint.com/asl101/pages-signs/c/car.htm","CAR")</f>
        <v>CAR</v>
      </c>
      <c r="D207" s="5" t="str">
        <f>HYPERLINK("http://www.lifeprint.com/asl101/pages-signs/h/have.htm","HAVE")</f>
        <v>HAVE</v>
      </c>
      <c r="E207" s="6" t="str">
        <f>HYPERLINK("http://www.lifeprint.com/asl101/pages-signs/n/new.htm","NEW")</f>
        <v>NEW</v>
      </c>
      <c r="F207" s="3" t="str">
        <f>HYPERLINK("http://www.lifeprint.com/asl101/pages-layout/indexing.htm","YOU")</f>
        <v>YOU</v>
      </c>
      <c r="G207" s="2"/>
      <c r="H207" s="2"/>
      <c r="I207" s="2"/>
      <c r="J207" s="12"/>
      <c r="K207" s="12"/>
      <c r="L207" s="1"/>
    </row>
    <row r="208" spans="1:12" ht="34.5" customHeight="1">
      <c r="A208" s="22">
        <v>11</v>
      </c>
      <c r="B208" s="4" t="str">
        <f>HYPERLINK("http://www.lifeprint.com/asl101/pages-signs/11/what-kind-of-people-you-like.htm","WHAT-KIND PEOPLE YOU LIKE?")</f>
        <v>WHAT-KIND PEOPLE YOU LIKE?</v>
      </c>
      <c r="C208" s="6" t="str">
        <f>HYPERLINK("http://www.lifeprint.com/asl101/pages-signs/w/what-kind.htm","KIND, TYPE")</f>
        <v>KIND, TYPE</v>
      </c>
      <c r="D208" s="3" t="str">
        <f>HYPERLINK("http://www.lifeprint.com/asl101/pages-signs/l/like.htm","LIKE (emotion)")</f>
        <v>LIKE (emotion)</v>
      </c>
      <c r="E208" s="6" t="str">
        <f>HYPERLINK("http://www.lifeprint.com/asl101/pages-signs/p/people.htm","PEOPLE")</f>
        <v>PEOPLE</v>
      </c>
      <c r="F208" s="3" t="str">
        <f>HYPERLINK("http://www.lifeprint.com/asl101/pages-layout/indexing.htm","YOU")</f>
        <v>YOU</v>
      </c>
      <c r="G208" s="2"/>
      <c r="H208" s="2"/>
      <c r="I208" s="2"/>
      <c r="J208" s="12"/>
      <c r="K208" s="12"/>
      <c r="L208" s="1"/>
    </row>
    <row r="209" spans="1:12" ht="34.5" customHeight="1">
      <c r="A209" s="22">
        <v>11</v>
      </c>
      <c r="B209" s="4" t="str">
        <f>HYPERLINK("http://www.lifeprint.com/asl101/pages-signs/11/you-feel-anxious-when.htm","YOU FEEL ANXIOUS, WHEN?")</f>
        <v>YOU FEEL ANXIOUS, WHEN?</v>
      </c>
      <c r="C209" s="6" t="str">
        <f>HYPERLINK("http://www.lifeprint.com/asl101/pages-signs/a/anxious.htm","ANXIOUS, RESTLESS")</f>
        <v>ANXIOUS, RESTLESS</v>
      </c>
      <c r="D209" s="6" t="str">
        <f>HYPERLINK("http://www.lifeprint.com/asl101/pages-signs/f/feel.htm","FEEL")</f>
        <v>FEEL</v>
      </c>
      <c r="E209" s="6" t="str">
        <f>HYPERLINK("http://www.lifeprint.com/asl101/pages-signs/w/when.htm","WHEN")</f>
        <v>WHEN</v>
      </c>
      <c r="F209" s="3" t="str">
        <f>HYPERLINK("http://www.lifeprint.com/asl101/pages-layout/indexing.htm","YOU")</f>
        <v>YOU</v>
      </c>
      <c r="G209" s="2"/>
      <c r="H209" s="2"/>
      <c r="I209" s="2"/>
      <c r="J209" s="12"/>
      <c r="K209" s="12"/>
      <c r="L209" s="1"/>
    </row>
    <row r="210" spans="1:12" ht="34.5" customHeight="1">
      <c r="A210" s="22">
        <v>11</v>
      </c>
      <c r="B210" s="4" t="str">
        <f>HYPERLINK("http://www.lifeprint.com/asl101/pages-signs/11/any-your-family-deaf.htm","YOUR FAMILY ANY DEAF?")</f>
        <v>YOUR FAMILY ANY DEAF?</v>
      </c>
      <c r="C210" s="6" t="str">
        <f>HYPERLINK("http://www.lifeprint.com/asl101/pages-signs/a/any.htm","ANY")</f>
        <v>ANY</v>
      </c>
      <c r="D210" s="3" t="str">
        <f>HYPERLINK("http://www.lifeprint.com/asl101/pages-signs/d/deaf.htm","DEAF")</f>
        <v>DEAF</v>
      </c>
      <c r="E210" s="5" t="str">
        <f>HYPERLINK("http://www.lifeprint.com/asl101/pages-signs/f/family.htm","FAMILY")</f>
        <v>FAMILY</v>
      </c>
      <c r="F210" s="3" t="str">
        <f>HYPERLINK("http://www.lifeprint.com/asl101/pages-signs/y/your.htm","YOUR, YOURS")</f>
        <v>YOUR, YOURS</v>
      </c>
      <c r="G210" s="2"/>
      <c r="H210" s="2"/>
      <c r="I210" s="2"/>
      <c r="J210" s="12"/>
      <c r="K210" s="12"/>
      <c r="L210" s="1"/>
    </row>
    <row r="211" spans="1:12" ht="34.5" customHeight="1">
      <c r="A211" s="22">
        <v>11</v>
      </c>
      <c r="B211" s="4" t="str">
        <f>HYPERLINK("http://www.lifeprint.com/asl101/pages-signs/11/your-bedroom-dirty-little-bit.htm","YOUR BEDROOM DIRTY LITTLE-BIT?")</f>
        <v>YOUR BEDROOM DIRTY LITTLE-BIT?</v>
      </c>
      <c r="C211" s="6" t="str">
        <f>HYPERLINK("http://www.lifeprint.com/asl101/pages-signs/b/bedroom.htm","BEDROOM")</f>
        <v>BEDROOM</v>
      </c>
      <c r="D211" s="6" t="str">
        <f>HYPERLINK("http://www.lifeprint.com/asl101/pages-signs/d/dirty.htm","DIRTY")</f>
        <v>DIRTY</v>
      </c>
      <c r="E211" s="6" t="str">
        <f>HYPERLINK("http://www.lifeprint.com/asl101/pages-signs/l/little.htm","LITTLE, LITTLE-BIT")</f>
        <v>LITTLE, LITTLE-BIT</v>
      </c>
      <c r="F211" s="3" t="str">
        <f>HYPERLINK("http://www.lifeprint.com/asl101/pages-signs/y/your.htm","YOUR, YOURS")</f>
        <v>YOUR, YOURS</v>
      </c>
      <c r="G211" s="2"/>
      <c r="H211" s="2"/>
      <c r="I211" s="2"/>
      <c r="J211" s="12"/>
      <c r="K211" s="12"/>
      <c r="L211" s="1"/>
    </row>
    <row r="212" spans="1:12" ht="34.5" customHeight="1">
      <c r="A212" s="22">
        <v>11</v>
      </c>
      <c r="B212" s="4" t="str">
        <f>HYPERLINK("http://www.lifeprint.com/asl101/pages-signs/11/tell-me-about-your-teacher.htm","TELL-me ABOUT YOUR TEACHER.")</f>
        <v>TELL-me ABOUT YOUR TEACHER.</v>
      </c>
      <c r="C212" s="4" t="str">
        <f>HYPERLINK("http://www.lifeprint.com/asl101/pages-signs/a/about.htm","ABOUT, REGARDING")</f>
        <v>ABOUT, REGARDING</v>
      </c>
      <c r="D212" s="3" t="str">
        <f>HYPERLINK("http://www.lifeprint.com/asl101/pages-signs/t/teacher.htm","TEACHER")</f>
        <v>TEACHER</v>
      </c>
      <c r="E212" s="6" t="str">
        <f>HYPERLINK("http://www.lifeprint.com/asl101/pages-signs/t/tell.htm","TELL")</f>
        <v>TELL</v>
      </c>
      <c r="F212" s="3" t="str">
        <f>HYPERLINK("http://www.lifeprint.com/asl101/pages-signs/y/your.htm","YOUR, YOURS")</f>
        <v>YOUR, YOURS</v>
      </c>
      <c r="G212" s="2"/>
      <c r="H212" s="2"/>
      <c r="I212" s="2"/>
      <c r="J212" s="12"/>
      <c r="K212" s="12"/>
      <c r="L212" s="1"/>
    </row>
    <row r="213" spans="1:12" ht="34.5" customHeight="1">
      <c r="A213" s="22">
        <v>11</v>
      </c>
      <c r="B213" s="4" t="str">
        <f>HYPERLINK("http://www.lifeprint.com/asl101/pages-signs/11/book-you-think-wonderful-name.htm","BOOK YOU THINK WONDERFUL, NAME?")</f>
        <v>BOOK YOU THINK WONDERFUL, NAME?</v>
      </c>
      <c r="C213" s="5" t="str">
        <f>HYPERLINK("http://www.lifeprint.com/asl101/pages-signs/b/book.htm","BOOK")</f>
        <v>BOOK</v>
      </c>
      <c r="D213" s="3" t="str">
        <f>HYPERLINK("http://www.lifeprint.com/asl101/pages-signs/n/name.htm","NAME")</f>
        <v>NAME</v>
      </c>
      <c r="E213" s="5" t="str">
        <f>HYPERLINK("http://www.lifeprint.com/asl101/pages-signs/t/think.htm","THINK")</f>
        <v>THINK</v>
      </c>
      <c r="F213" s="6" t="str">
        <f>HYPERLINK("http://www.lifeprint.com/asl101/pages-signs/g/great.htm","GREAT, WONDERFUL")</f>
        <v>GREAT, WONDERFUL</v>
      </c>
      <c r="G213" s="3" t="str">
        <f aca="true" t="shared" si="6" ref="G213:G220">HYPERLINK("http://www.lifeprint.com/asl101/pages-layout/indexing.htm","YOU")</f>
        <v>YOU</v>
      </c>
      <c r="H213" s="2"/>
      <c r="I213" s="2"/>
      <c r="J213" s="12"/>
      <c r="K213" s="12"/>
      <c r="L213" s="1"/>
    </row>
    <row r="214" spans="1:12" ht="34.5" customHeight="1">
      <c r="A214" s="22">
        <v>11</v>
      </c>
      <c r="B214" s="4" t="str">
        <f>HYPERLINK("http://www.lifeprint.com/asl101/pages-signs/11/you-have-dog-and-cat.htm","YOU HAVE DOG AND CAT YOU?")</f>
        <v>YOU HAVE DOG AND CAT YOU?</v>
      </c>
      <c r="C214" s="6" t="str">
        <f>HYPERLINK("http://www.lifeprint.com/asl101/pages-signs/a/and.htm","AND")</f>
        <v>AND</v>
      </c>
      <c r="D214" s="5" t="str">
        <f>HYPERLINK("http://www.lifeprint.com/asl101/pages-signs/c/cat.htm","CAT")</f>
        <v>CAT</v>
      </c>
      <c r="E214" s="5" t="str">
        <f>HYPERLINK("http://www.lifeprint.com/asl101/pages-signs/d/dog.htm","DOG")</f>
        <v>DOG</v>
      </c>
      <c r="F214" s="5" t="str">
        <f>HYPERLINK("http://www.lifeprint.com/asl101/pages-signs/h/have.htm","HAVE")</f>
        <v>HAVE</v>
      </c>
      <c r="G214" s="3" t="str">
        <f t="shared" si="6"/>
        <v>YOU</v>
      </c>
      <c r="H214" s="10"/>
      <c r="I214" s="2"/>
      <c r="J214" s="12"/>
      <c r="K214" s="12"/>
      <c r="L214" s="1"/>
    </row>
    <row r="215" spans="1:12" ht="34.5" customHeight="1">
      <c r="A215" s="22">
        <v>11</v>
      </c>
      <c r="B215" s="4" t="str">
        <f>HYPERLINK("http://www.lifeprint.com/asl101/pages-signs/11/class-finish-go-back-home-you.htm","CLASS FINISH, #BACK HOME YOU?")</f>
        <v>CLASS FINISH, #BACK HOME YOU?</v>
      </c>
      <c r="C215" s="6" t="str">
        <f>HYPERLINK("http://www.lifeprint.com/asl101/pages-signs/b/back.htm","BACK, #BACK")</f>
        <v>BACK, #BACK</v>
      </c>
      <c r="D215" s="6" t="str">
        <f>HYPERLINK("http://www.lifeprint.com/asl101/pages-signs/c/class.htm","CLASS")</f>
        <v>CLASS</v>
      </c>
      <c r="E215" s="6" t="str">
        <f>HYPERLINK("http://www.lifeprint.com/asl101/pages-signs/f/finish.htm","FINISH")</f>
        <v>FINISH</v>
      </c>
      <c r="F215" s="6" t="str">
        <f>HYPERLINK("http://www.lifeprint.com/asl101/pages-signs/h/home.htm","HOME")</f>
        <v>HOME</v>
      </c>
      <c r="G215" s="3" t="str">
        <f t="shared" si="6"/>
        <v>YOU</v>
      </c>
      <c r="H215" s="2"/>
      <c r="I215" s="2"/>
      <c r="J215" s="12"/>
      <c r="K215" s="12"/>
      <c r="L215" s="1"/>
    </row>
    <row r="216" spans="1:12" ht="34.5" customHeight="1">
      <c r="A216" s="22">
        <v>11</v>
      </c>
      <c r="B216" s="4" t="str">
        <f>HYPERLINK("http://www.lifeprint.com/asl101/pages-signs/11/you-like-meet-new-people.htm","YOU LIKE MEET NEW PEOPLE YOU?")</f>
        <v>YOU LIKE MEET NEW PEOPLE YOU?</v>
      </c>
      <c r="C216" s="3" t="str">
        <f>HYPERLINK("http://www.lifeprint.com/asl101/pages-signs/l/like.htm","LIKE (emotion)")</f>
        <v>LIKE (emotion)</v>
      </c>
      <c r="D216" s="5" t="str">
        <f>HYPERLINK("http://www.lifeprint.com/asl101/pages-signs/m/meet.htm","MEET")</f>
        <v>MEET</v>
      </c>
      <c r="E216" s="6" t="str">
        <f>HYPERLINK("http://www.lifeprint.com/asl101/pages-signs/n/new.htm","NEW")</f>
        <v>NEW</v>
      </c>
      <c r="F216" s="6" t="str">
        <f>HYPERLINK("http://www.lifeprint.com/asl101/pages-signs/p/people.htm","PEOPLE")</f>
        <v>PEOPLE</v>
      </c>
      <c r="G216" s="3" t="str">
        <f t="shared" si="6"/>
        <v>YOU</v>
      </c>
      <c r="H216" s="10"/>
      <c r="I216" s="2"/>
      <c r="J216" s="12"/>
      <c r="K216" s="12"/>
      <c r="L216" s="1"/>
    </row>
    <row r="217" spans="1:12" ht="34.5" customHeight="1">
      <c r="A217" s="22">
        <v>11</v>
      </c>
      <c r="B217" s="4" t="str">
        <f>HYPERLINK("http://www.lifeprint.com/asl101/pages-signs/11/you-prefer-pizza-or-hamburger.htm","YOU PREFER PIZZA [bodyshift] HAMBURGER?")</f>
        <v>YOU PREFER PIZZA [bodyshift] HAMBURGER?</v>
      </c>
      <c r="C217" s="5" t="str">
        <f>HYPERLINK("http://www.lifeprint.com/asl101/pages-signs/o/or.htm","Bodyshift, OR")</f>
        <v>Bodyshift, OR</v>
      </c>
      <c r="D217" s="6" t="str">
        <f>HYPERLINK("http://www.lifeprint.com/asl101/pages-signs/h/hamburger.htm","HAMBURGER")</f>
        <v>HAMBURGER</v>
      </c>
      <c r="E217" s="6" t="str">
        <f>HYPERLINK("http://www.lifeprint.com/asl101/pages-signs/p/pizza.htm","PIZZA")</f>
        <v>PIZZA</v>
      </c>
      <c r="F217" s="5" t="str">
        <f>HYPERLINK("http://www.lifeprint.com/asl101/pages-signs/f/favorite.htm","PREFER, FAVORITE")</f>
        <v>PREFER, FAVORITE</v>
      </c>
      <c r="G217" s="3" t="str">
        <f t="shared" si="6"/>
        <v>YOU</v>
      </c>
      <c r="H217" s="2"/>
      <c r="I217" s="2"/>
      <c r="J217" s="12"/>
      <c r="K217" s="12"/>
      <c r="L217" s="1"/>
    </row>
    <row r="218" spans="1:12" ht="34.5" customHeight="1">
      <c r="A218" s="22">
        <v>11</v>
      </c>
      <c r="B218" s="4" t="str">
        <f>HYPERLINK("http://www.lifeprint.com/asl101/pages-signs/11/soup-you-know-how-make.htm","SOUP, YOU KNOW HOW MAKE?")</f>
        <v>SOUP, YOU KNOW HOW MAKE?</v>
      </c>
      <c r="C218" s="5" t="str">
        <f>HYPERLINK("http://www.lifeprint.com/asl101/pages-signs/h/how.htm","HOW")</f>
        <v>HOW</v>
      </c>
      <c r="D218" s="6" t="str">
        <f>HYPERLINK("http://www.lifeprint.com/asl101/pages-signs/k/know.htm","KNOW")</f>
        <v>KNOW</v>
      </c>
      <c r="E218" s="6" t="str">
        <f>HYPERLINK("http://www.lifeprint.com/asl101/pages-signs/m/make.htm","MAKE")</f>
        <v>MAKE</v>
      </c>
      <c r="F218" s="6" t="str">
        <f>HYPERLINK("http://www.lifeprint.com/asl101/pages-signs/s/soup.htm","SOUP")</f>
        <v>SOUP</v>
      </c>
      <c r="G218" s="3" t="str">
        <f t="shared" si="6"/>
        <v>YOU</v>
      </c>
      <c r="H218" s="2"/>
      <c r="I218" s="2"/>
      <c r="J218" s="12"/>
      <c r="K218" s="12"/>
      <c r="L218" s="1"/>
    </row>
    <row r="219" spans="1:12" ht="34.5" customHeight="1">
      <c r="A219" s="22">
        <v>11</v>
      </c>
      <c r="B219" s="4" t="str">
        <f>HYPERLINK("http://www.lifeprint.com/asl101/pages-signs/11/learn-new-things-you-like.htm","LEARN NEW THING YOU LIKE?")</f>
        <v>LEARN NEW THING YOU LIKE?</v>
      </c>
      <c r="C219" s="3" t="str">
        <f>HYPERLINK("http://www.lifeprint.com/asl101/pages-signs/l/learn.htm","LEARN")</f>
        <v>LEARN</v>
      </c>
      <c r="D219" s="3" t="str">
        <f>HYPERLINK("http://www.lifeprint.com/asl101/pages-signs/l/like.htm","LIKE (emotion)")</f>
        <v>LIKE (emotion)</v>
      </c>
      <c r="E219" s="6" t="str">
        <f>HYPERLINK("http://www.lifeprint.com/asl101/pages-signs/n/new.htm","NEW")</f>
        <v>NEW</v>
      </c>
      <c r="F219" s="6" t="str">
        <f>HYPERLINK("http://www.lifeprint.com/asl101/pages-signs/t/thing.htm","THING")</f>
        <v>THING</v>
      </c>
      <c r="G219" s="3" t="str">
        <f t="shared" si="6"/>
        <v>YOU</v>
      </c>
      <c r="H219" s="2"/>
      <c r="I219" s="2"/>
      <c r="J219" s="12"/>
      <c r="K219" s="12"/>
      <c r="L219" s="1"/>
    </row>
    <row r="220" spans="1:12" ht="34.5" customHeight="1">
      <c r="A220" s="22">
        <v>11</v>
      </c>
      <c r="B220" s="4" t="str">
        <f>HYPERLINK("http://www.lifeprint.com/asl101/pages-signs/11/you-go-class-on-time-always.htm","YOU GO CLASS ON TIME ALWAYS?")</f>
        <v>YOU GO CLASS ON TIME ALWAYS?</v>
      </c>
      <c r="C220" s="6" t="str">
        <f>HYPERLINK("http://www.lifeprint.com/asl101/pages-signs/a/always.htm","ALWAYS")</f>
        <v>ALWAYS</v>
      </c>
      <c r="D220" s="6" t="str">
        <f>HYPERLINK("http://www.lifeprint.com/asl101/pages-signs/c/class.htm","CLASS")</f>
        <v>CLASS</v>
      </c>
      <c r="E220" s="6" t="str">
        <f>HYPERLINK("http://www.lifeprint.com/asl101/pages-signs/g/go.htm","GO")</f>
        <v>GO</v>
      </c>
      <c r="F220" s="6" t="str">
        <f>HYPERLINK("http://www.lifeprint.com/asl101/pages-signs/t/time.htm","TIME, O'CLOCK")</f>
        <v>TIME, O'CLOCK</v>
      </c>
      <c r="G220" s="3" t="str">
        <f t="shared" si="6"/>
        <v>YOU</v>
      </c>
      <c r="H220" s="2"/>
      <c r="I220" s="2"/>
      <c r="J220" s="12"/>
      <c r="K220" s="12"/>
      <c r="L220" s="1"/>
    </row>
    <row r="221" spans="1:12" ht="34.5" customHeight="1">
      <c r="A221" s="22">
        <v>11</v>
      </c>
      <c r="B221" s="4" t="str">
        <f>HYPERLINK("http://www.lifeprint.com/asl101/pages-signs/11/you-cant-understand-teacher-why.htm","YOU CAN'T UNDERSTAND HE TEACHER, WHY?")</f>
        <v>YOU CAN'T UNDERSTAND HE TEACHER, WHY?</v>
      </c>
      <c r="C221" s="5" t="str">
        <f>HYPERLINK("http://www.lifeprint.com/asl101/pages-signs/c/cant.htm","CAN'T")</f>
        <v>CAN'T</v>
      </c>
      <c r="D221" s="3" t="str">
        <f>HYPERLINK("http://www.lifeprint.com/asl101/pages-signs/h/he.htm","HE, SHE, IT")</f>
        <v>HE, SHE, IT</v>
      </c>
      <c r="E221" s="3" t="str">
        <f>HYPERLINK("http://www.lifeprint.com/asl101/pages-signs/t/teacher.htm","TEACHER")</f>
        <v>TEACHER</v>
      </c>
      <c r="F221" s="5" t="str">
        <f>HYPERLINK("http://www.lifeprint.com/asl101/pages-signs/u/understand.htm","UNDERSTAND")</f>
        <v>UNDERSTAND</v>
      </c>
      <c r="G221" s="5" t="str">
        <f>HYPERLINK("http://www.lifeprint.com/asl101/pages-signs/w/why.htm","WHY")</f>
        <v>WHY</v>
      </c>
      <c r="H221" s="3" t="str">
        <f>HYPERLINK("http://www.lifeprint.com/asl101/pages-layout/indexing.htm","YOU")</f>
        <v>YOU</v>
      </c>
      <c r="I221" s="2"/>
      <c r="J221" s="12"/>
      <c r="K221" s="12"/>
      <c r="L221" s="1"/>
    </row>
    <row r="222" spans="1:12" ht="34.5" customHeight="1">
      <c r="A222" s="22">
        <v>12</v>
      </c>
      <c r="B222" s="4" t="str">
        <f>HYPERLINK("http://www.lifeprint.com/asl101/pages-signs/12/you-like-monday.htm","YOU LIKE MONDAY?")</f>
        <v>YOU LIKE MONDAY?</v>
      </c>
      <c r="C222" s="3" t="str">
        <f>HYPERLINK("http://www.lifeprint.com/asl101/pages-signs/l/like.htm","LIKE (emotion)")</f>
        <v>LIKE (emotion)</v>
      </c>
      <c r="D222" s="6" t="str">
        <f>HYPERLINK("http://www.lifeprint.com/asl101/pages-signs/m/monday.htm","MONDAY")</f>
        <v>MONDAY</v>
      </c>
      <c r="E222" s="3" t="str">
        <f>HYPERLINK("http://www.lifeprint.com/asl101/pages-layout/indexing.htm","YOU")</f>
        <v>YOU</v>
      </c>
      <c r="F222" s="2"/>
      <c r="G222" s="2"/>
      <c r="H222" s="2"/>
      <c r="I222" s="2"/>
      <c r="J222" s="12"/>
      <c r="K222" s="12"/>
      <c r="L222" s="1"/>
    </row>
    <row r="223" spans="1:12" ht="34.5" customHeight="1">
      <c r="A223" s="22">
        <v>12</v>
      </c>
      <c r="B223" s="4" t="str">
        <f>HYPERLINK("http://www.lifeprint.com/asl101/pages-signs/12/everyday-you-shower.htm","EVERYDAY YOU SHOWER?")</f>
        <v>EVERYDAY YOU SHOWER?</v>
      </c>
      <c r="C223" s="4" t="str">
        <f>HYPERLINK("http://www.lifeprint.com/asl101/pages-signs/e/everyday.htm","EVERYDAY, DAILY")</f>
        <v>EVERYDAY, DAILY</v>
      </c>
      <c r="D223" s="6" t="str">
        <f>HYPERLINK("http://www.lifeprint.com/asl101/pages-signs/s/shower.htm","SHOWER")</f>
        <v>SHOWER</v>
      </c>
      <c r="E223" s="3" t="str">
        <f>HYPERLINK("http://www.lifeprint.com/asl101/pages-layout/indexing.htm","YOU")</f>
        <v>YOU</v>
      </c>
      <c r="F223" s="2"/>
      <c r="G223" s="2"/>
      <c r="H223" s="2"/>
      <c r="I223" s="2"/>
      <c r="J223" s="12"/>
      <c r="K223" s="12"/>
      <c r="L223" s="1"/>
    </row>
    <row r="224" spans="1:12" ht="34.5" customHeight="1">
      <c r="A224" s="22">
        <v>12</v>
      </c>
      <c r="B224" s="4" t="str">
        <f>HYPERLINK("http://www.lifeprint.com/asl101/pages-signs/12/every-saturday-what-do-you.htm","EVERY-SATURDAY WHAT-DO YOU?")</f>
        <v>EVERY-SATURDAY WHAT-DO YOU?</v>
      </c>
      <c r="C224" s="4" t="str">
        <f>HYPERLINK("http://www.lifeprint.com/asl101/pages-signs/s/saturday.htm","SATURDAY, EVERY-SATURDAY")</f>
        <v>SATURDAY, EVERY-SATURDAY</v>
      </c>
      <c r="D224" s="6" t="str">
        <f>HYPERLINK("http://www.lifeprint.com/asl101/pages-signs/d/do-do.htm","what-DO, DO-what?")</f>
        <v>what-DO, DO-what?</v>
      </c>
      <c r="E224" s="3" t="str">
        <f>HYPERLINK("http://www.lifeprint.com/asl101/pages-layout/indexing.htm","YOU")</f>
        <v>YOU</v>
      </c>
      <c r="F224" s="2"/>
      <c r="G224" s="2"/>
      <c r="H224" s="2"/>
      <c r="I224" s="2"/>
      <c r="J224" s="12"/>
      <c r="K224" s="12"/>
      <c r="L224" s="1"/>
    </row>
    <row r="225" spans="1:12" ht="34.5" customHeight="1">
      <c r="A225" s="22">
        <v>12</v>
      </c>
      <c r="B225" s="4" t="str">
        <f>HYPERLINK("http://www.lifeprint.com/asl101/pages-signs/12/afternoon-work-you.htm","AFTERNOON WORK YOU?")</f>
        <v>AFTERNOON WORK YOU?</v>
      </c>
      <c r="C225" s="4" t="str">
        <f>HYPERLINK("http://www.lifeprint.com/asl101/pages-signs/a/afternoon.htm","AFTERNOON")</f>
        <v>AFTERNOON</v>
      </c>
      <c r="D225" s="5" t="str">
        <f>HYPERLINK("http://www.lifeprint.com/asl101/pages-signs/w/work.htm","WORK")</f>
        <v>WORK</v>
      </c>
      <c r="E225" s="3" t="str">
        <f>HYPERLINK("http://www.lifeprint.com/asl101/pages-layout/indexing.htm","YOU")</f>
        <v>YOU</v>
      </c>
      <c r="F225" s="2"/>
      <c r="G225" s="2"/>
      <c r="H225" s="2"/>
      <c r="I225" s="2"/>
      <c r="J225" s="12"/>
      <c r="K225" s="12"/>
      <c r="L225" s="1"/>
    </row>
    <row r="226" spans="1:12" ht="34.5" customHeight="1">
      <c r="A226" s="22">
        <v>12</v>
      </c>
      <c r="B226" s="4" t="str">
        <f>HYPERLINK("http://www.lifeprint.com/asl101/pages-signs/12/how-many-minutes-equal-one-hour.htm","ONE-HOUR EQUAL HOW-MANY MINUTE?")</f>
        <v>ONE-HOUR EQUAL HOW-MANY MINUTE?</v>
      </c>
      <c r="C226" s="4" t="str">
        <f>HYPERLINK("http://www.lifeprint.com/asl101/pages-signs/e/equal.htm","EQUAL, FAIR, EVEN")</f>
        <v>EQUAL, FAIR, EVEN</v>
      </c>
      <c r="D226" s="5" t="str">
        <f>HYPERLINK("http://www.lifeprint.com/asl101/pages-signs/h/how-many.htm","HOW-MANY")</f>
        <v>HOW-MANY</v>
      </c>
      <c r="E226" s="6" t="str">
        <f>HYPERLINK("http://www.lifeprint.com/asl101/pages-signs/m/minute.htm","MINUTE")</f>
        <v>MINUTE</v>
      </c>
      <c r="F226" s="6" t="str">
        <f>HYPERLINK("http://www.lifeprint.com/asl101/pages-signs/h/hour.htm","HOUR")</f>
        <v>HOUR</v>
      </c>
      <c r="G226" s="2"/>
      <c r="H226" s="2"/>
      <c r="I226" s="2"/>
      <c r="J226" s="12"/>
      <c r="K226" s="12"/>
      <c r="L226" s="1"/>
    </row>
    <row r="227" spans="1:12" ht="34.5" customHeight="1">
      <c r="A227" s="22">
        <v>12</v>
      </c>
      <c r="B227" s="4" t="str">
        <f>HYPERLINK("http://www.lifeprint.com/asl101/pages-signs/12/how-many-day-equal-one-month.htm","ONE MONTH EQUAL HOW-MANY DAY?")</f>
        <v>ONE MONTH EQUAL HOW-MANY DAY?</v>
      </c>
      <c r="C227" s="5" t="str">
        <f>HYPERLINK("http://www.lifeprint.com/asl101/pages-signs/d/day.htm","DAY, 1 DAY")</f>
        <v>DAY, 1 DAY</v>
      </c>
      <c r="D227" s="4" t="str">
        <f>HYPERLINK("http://www.lifeprint.com/asl101/pages-signs/e/equal.htm","EQUAL, FAIR, EVEN")</f>
        <v>EQUAL, FAIR, EVEN</v>
      </c>
      <c r="E227" s="5" t="str">
        <f>HYPERLINK("http://www.lifeprint.com/asl101/pages-signs/h/how-many.htm","HOW-MANY")</f>
        <v>HOW-MANY</v>
      </c>
      <c r="F227" s="6" t="str">
        <f>HYPERLINK("http://www.lifeprint.com/asl101/pages-signs/m/month.htm","MONTH")</f>
        <v>MONTH</v>
      </c>
      <c r="G227" s="2"/>
      <c r="H227" s="2"/>
      <c r="I227" s="2"/>
      <c r="J227" s="12"/>
      <c r="K227" s="12"/>
      <c r="L227" s="1"/>
    </row>
    <row r="228" spans="1:12" ht="34.5" customHeight="1">
      <c r="A228" s="22">
        <v>12</v>
      </c>
      <c r="B228" s="4" t="str">
        <f>HYPERLINK("http://www.lifeprint.com/asl101/pages-signs/12/one-min-have-how-many-seconds.htm","ONE MINUTE HAVE HOW-MANY S-E-C?")</f>
        <v>ONE MINUTE HAVE HOW-MANY S-E-C?</v>
      </c>
      <c r="C228" s="5" t="str">
        <f>HYPERLINK("http://www.lifeprint.com/asl101/pages-signs/h/have.htm","HAVE")</f>
        <v>HAVE</v>
      </c>
      <c r="D228" s="5" t="str">
        <f>HYPERLINK("http://www.lifeprint.com/asl101/pages-signs/h/how-many.htm","HOW-MANY")</f>
        <v>HOW-MANY</v>
      </c>
      <c r="E228" s="6" t="str">
        <f>HYPERLINK("http://www.lifeprint.com/asl101/pages-signs/m/minute.htm","MINUTE")</f>
        <v>MINUTE</v>
      </c>
      <c r="F228" s="6" t="str">
        <f>HYPERLINK("http://www.lifeprint.com/asl101/pages-signs/s/second.htm","SECOND")</f>
        <v>SECOND</v>
      </c>
      <c r="G228" s="2"/>
      <c r="H228" s="2"/>
      <c r="I228" s="2"/>
      <c r="J228" s="12"/>
      <c r="K228" s="12"/>
      <c r="L228" s="1"/>
    </row>
    <row r="229" spans="1:12" ht="34.5" customHeight="1">
      <c r="A229" s="22">
        <v>12</v>
      </c>
      <c r="B229" s="4" t="str">
        <f>HYPERLINK("http://www.lifeprint.com/asl101/pages-signs/12/one-week-has-how-many-day.htm","ONE WEEK HAVE HOW-MANY DAYS?")</f>
        <v>ONE WEEK HAVE HOW-MANY DAYS?</v>
      </c>
      <c r="C229" s="5" t="str">
        <f>HYPERLINK("http://www.lifeprint.com/asl101/pages-signs/d/day.htm","DAY, 1 DAY")</f>
        <v>DAY, 1 DAY</v>
      </c>
      <c r="D229" s="5" t="str">
        <f>HYPERLINK("http://www.lifeprint.com/asl101/pages-signs/h/have.htm","HAVE")</f>
        <v>HAVE</v>
      </c>
      <c r="E229" s="5" t="str">
        <f>HYPERLINK("http://www.lifeprint.com/asl101/pages-signs/h/how-many.htm","HOW-MANY")</f>
        <v>HOW-MANY</v>
      </c>
      <c r="F229" s="6" t="str">
        <f>HYPERLINK("http://www.lifeprint.com/asl101/pages-signs/w/week.htm","WEEK")</f>
        <v>WEEK</v>
      </c>
      <c r="G229" s="10"/>
      <c r="H229" s="2"/>
      <c r="I229" s="2"/>
      <c r="J229" s="12"/>
      <c r="K229" s="12"/>
      <c r="L229" s="1"/>
    </row>
    <row r="230" spans="1:12" ht="34.5" customHeight="1">
      <c r="A230" s="22">
        <v>12</v>
      </c>
      <c r="B230" s="4" t="str">
        <f>HYPERLINK("http://www.lifeprint.com/asl101/pages-signs/12/how-many-months-equal-one-year.htm","ONE YEAR EQUAL HOW-MANY MONTH?")</f>
        <v>ONE YEAR EQUAL HOW-MANY MONTH?</v>
      </c>
      <c r="C230" s="4" t="str">
        <f>HYPERLINK("http://www.lifeprint.com/asl101/pages-signs/e/equal.htm","EQUAL, FAIR, EVEN")</f>
        <v>EQUAL, FAIR, EVEN</v>
      </c>
      <c r="D230" s="5" t="str">
        <f>HYPERLINK("http://www.lifeprint.com/asl101/pages-signs/h/how-many.htm","HOW-MANY")</f>
        <v>HOW-MANY</v>
      </c>
      <c r="E230" s="6" t="str">
        <f>HYPERLINK("http://www.lifeprint.com/asl101/pages-signs/m/month.htm","MONTH")</f>
        <v>MONTH</v>
      </c>
      <c r="F230" s="4" t="str">
        <f>HYPERLINK("http://www.lifeprint.com/asl101/pages-signs/y/year.htm","YEAR")</f>
        <v>YEAR</v>
      </c>
      <c r="G230" s="2"/>
      <c r="H230" s="2"/>
      <c r="I230" s="2"/>
      <c r="J230" s="12"/>
      <c r="K230" s="12"/>
      <c r="L230" s="1"/>
    </row>
    <row r="231" spans="1:12" ht="34.5" customHeight="1">
      <c r="A231" s="22">
        <v>12</v>
      </c>
      <c r="B231" s="4" t="str">
        <f>HYPERLINK("http://www.lifeprint.com/asl101/pages-signs/12/next-week-you-come-school.htm","NEXT-WEEK YOU COME SCHOOL?")</f>
        <v>NEXT-WEEK YOU COME SCHOOL?</v>
      </c>
      <c r="C231" s="6" t="str">
        <f>HYPERLINK("http://www.lifeprint.com/asl101/pages-signs/c/come.htm","COME")</f>
        <v>COME</v>
      </c>
      <c r="D231" s="4" t="str">
        <f>HYPERLINK("http://www.lifeprint.com/asl101/pages-signs/w/week.htm","WEEK, NEXT-WEEK")</f>
        <v>WEEK, NEXT-WEEK</v>
      </c>
      <c r="E231" s="6" t="str">
        <f>HYPERLINK("http://www.lifeprint.com/asl101/pages-signs/s/school.htm","SCHOOL")</f>
        <v>SCHOOL</v>
      </c>
      <c r="F231" s="3" t="str">
        <f>HYPERLINK("http://www.lifeprint.com/asl101/pages-layout/indexing.htm","YOU")</f>
        <v>YOU</v>
      </c>
      <c r="G231" s="2"/>
      <c r="H231" s="2"/>
      <c r="I231" s="2"/>
      <c r="J231" s="12"/>
      <c r="K231" s="12"/>
      <c r="L231" s="1"/>
    </row>
    <row r="232" spans="1:12" ht="34.5" customHeight="1">
      <c r="A232" s="22">
        <v>12</v>
      </c>
      <c r="B232" s="4" t="str">
        <f>HYPERLINK("http://www.lifeprint.com/asl101/pages-signs/12/today-you-finish-brush-teeth.htm","TODAY YOU FINISH BRUSH-TEETH YOU?")</f>
        <v>TODAY YOU FINISH BRUSH-TEETH YOU?</v>
      </c>
      <c r="C232" s="6" t="str">
        <f>HYPERLINK("http://www.lifeprint.com/asl101/pages-signs/b/brushteeth.htm","BRUSH-TEETH")</f>
        <v>BRUSH-TEETH</v>
      </c>
      <c r="D232" s="6" t="str">
        <f>HYPERLINK("http://www.lifeprint.com/asl101/pages-signs/f/finish.htm","FINISH")</f>
        <v>FINISH</v>
      </c>
      <c r="E232" s="6" t="str">
        <f>HYPERLINK("http://www.lifeprint.com/asl101/pages-signs/d/day.htm","TODAY")</f>
        <v>TODAY</v>
      </c>
      <c r="F232" s="3" t="str">
        <f>HYPERLINK("http://www.lifeprint.com/asl101/pages-layout/indexing.htm","YOU")</f>
        <v>YOU</v>
      </c>
      <c r="G232" s="10"/>
      <c r="H232" s="2"/>
      <c r="I232" s="2"/>
      <c r="J232" s="12"/>
      <c r="K232" s="12"/>
      <c r="L232" s="1"/>
    </row>
    <row r="233" spans="1:12" ht="34.5" customHeight="1">
      <c r="A233" s="22">
        <v>12</v>
      </c>
      <c r="B233" s="4" t="str">
        <f>HYPERLINK("http://www.lifeprint.com/asl101/pages-signs/12/habit-any-you.htm","HABIT ANY YOU? [if so] WHAT-huh?")</f>
        <v>HABIT ANY YOU? [if so] WHAT-huh?</v>
      </c>
      <c r="C233" s="6" t="str">
        <f>HYPERLINK("http://www.lifeprint.com/asl101/pages-signs/a/any.htm","ANY")</f>
        <v>ANY</v>
      </c>
      <c r="D233" s="6" t="str">
        <f>HYPERLINK("http://www.lifeprint.com/asl101/pages-signs/h/habit.htm","HABIT")</f>
        <v>HABIT</v>
      </c>
      <c r="E233" s="5" t="str">
        <f>HYPERLINK("http://www.lifeprint.com/asl101/pages-signs/w/what.htm","WHAT, HUH?")</f>
        <v>WHAT, HUH?</v>
      </c>
      <c r="F233" s="3" t="str">
        <f>HYPERLINK("http://www.lifeprint.com/asl101/pages-layout/indexing.htm","YOU")</f>
        <v>YOU</v>
      </c>
      <c r="G233" s="2"/>
      <c r="H233" s="2"/>
      <c r="I233" s="2"/>
      <c r="J233" s="12"/>
      <c r="K233" s="12"/>
      <c r="L233" s="1"/>
    </row>
    <row r="234" spans="1:12" ht="34.5" customHeight="1">
      <c r="A234" s="22">
        <v>12</v>
      </c>
      <c r="B234" s="4" t="str">
        <f>HYPERLINK("http://www.lifeprint.com/asl101/pages-signs/12/past-weekend-what-do-you.htm","PAST WEEKEND WHAT-DO YOU?")</f>
        <v>PAST WEEKEND WHAT-DO YOU?</v>
      </c>
      <c r="C234" s="5" t="str">
        <f>HYPERLINK("http://www.lifeprint.com/asl101/pages-signs/n/next.htm","PAST, BEFORE")</f>
        <v>PAST, BEFORE</v>
      </c>
      <c r="D234" s="6" t="str">
        <f>HYPERLINK("http://www.lifeprint.com/asl101/pages-signs/w/weekend.htm","WEEKEND")</f>
        <v>WEEKEND</v>
      </c>
      <c r="E234" s="5" t="str">
        <f>HYPERLINK("http://www.lifeprint.com/asl101/pages-signs/d/do-do.htm","what-DO, DO-what")</f>
        <v>what-DO, DO-what</v>
      </c>
      <c r="F234" s="3" t="str">
        <f>HYPERLINK("http://www.lifeprint.com/asl101/pages-layout/indexing.htm","YOU")</f>
        <v>YOU</v>
      </c>
      <c r="G234" s="2"/>
      <c r="H234" s="2"/>
      <c r="I234" s="2"/>
      <c r="J234" s="12"/>
      <c r="K234" s="12"/>
      <c r="L234" s="1"/>
    </row>
    <row r="235" spans="1:12" ht="34.5" customHeight="1">
      <c r="A235" s="22">
        <v>12</v>
      </c>
      <c r="B235" s="4" t="str">
        <f>HYPERLINK("http://www.lifeprint.com/asl101/pages-signs/12/you-school-which-day.htm","YOU SCHOOL WHICH DAY?")</f>
        <v>YOU SCHOOL WHICH DAY?</v>
      </c>
      <c r="C235" s="5" t="str">
        <f>HYPERLINK("http://www.lifeprint.com/asl101/pages-signs/d/day.htm","DAY, 1 DAY")</f>
        <v>DAY, 1 DAY</v>
      </c>
      <c r="D235" s="6" t="str">
        <f>HYPERLINK("http://www.lifeprint.com/asl101/pages-signs/s/school.htm","SCHOOL")</f>
        <v>SCHOOL</v>
      </c>
      <c r="E235" s="5" t="str">
        <f>HYPERLINK("http://www.lifeprint.com/asl101/pages-signs/w/which.htm","WHICH")</f>
        <v>WHICH</v>
      </c>
      <c r="F235" s="3" t="str">
        <f>HYPERLINK("http://www.lifeprint.com/asl101/pages-layout/indexing.htm","YOU")</f>
        <v>YOU</v>
      </c>
      <c r="G235" s="2"/>
      <c r="H235" s="2"/>
      <c r="I235" s="2"/>
      <c r="J235" s="12"/>
      <c r="K235" s="12"/>
      <c r="L235" s="1"/>
    </row>
    <row r="236" spans="1:12" ht="34.5" customHeight="1">
      <c r="A236" s="22">
        <v>12</v>
      </c>
      <c r="B236" s="4" t="str">
        <f>HYPERLINK("http://www.lifeprint.com/asl101/pages-signs/12/people-go-church-which-day.htm","PEOPLE GO CHURCH, WHICH DAY?")</f>
        <v>PEOPLE GO CHURCH, WHICH DAY?</v>
      </c>
      <c r="C236" s="6" t="str">
        <f>HYPERLINK("http://www.lifeprint.com/asl101/pages-signs/c/church.htm","CHURCH")</f>
        <v>CHURCH</v>
      </c>
      <c r="D236" s="5" t="str">
        <f>HYPERLINK("http://www.lifeprint.com/asl101/pages-signs/d/day.htm","DAY")</f>
        <v>DAY</v>
      </c>
      <c r="E236" s="6" t="str">
        <f>HYPERLINK("http://www.lifeprint.com/asl101/pages-signs/g/go.htm","GO")</f>
        <v>GO</v>
      </c>
      <c r="F236" s="6" t="str">
        <f>HYPERLINK("http://www.lifeprint.com/asl101/pages-signs/p/people.htm","PEOPLE")</f>
        <v>PEOPLE</v>
      </c>
      <c r="G236" s="5" t="str">
        <f>HYPERLINK("http://www.lifeprint.com/asl101/pages-signs/w/which.htm","WHICH")</f>
        <v>WHICH</v>
      </c>
      <c r="H236" s="2"/>
      <c r="I236" s="2"/>
      <c r="J236" s="12"/>
      <c r="K236" s="12"/>
      <c r="L236" s="1"/>
    </row>
    <row r="237" spans="1:12" ht="34.5" customHeight="1">
      <c r="A237" s="22">
        <v>12</v>
      </c>
      <c r="B237" s="4" t="str">
        <f>HYPERLINK("http://www.lifeprint.com/asl101/pages-signs/12/yesterday-how-many-time-you-eat.htm","YESTERDAY, YOU EAT HOW-MANY TIME?")</f>
        <v>YESTERDAY, YOU EAT HOW-MANY TIME?</v>
      </c>
      <c r="C237" s="6" t="str">
        <f>HYPERLINK("http://www.lifeprint.com/asl101/pages-signs/e/eat.htm","EAT, FOOD")</f>
        <v>EAT, FOOD</v>
      </c>
      <c r="D237" s="5" t="str">
        <f>HYPERLINK("http://www.lifeprint.com/asl101/pages-signs/h/how-many.htm","HOW-MANY")</f>
        <v>HOW-MANY</v>
      </c>
      <c r="E237" s="6" t="str">
        <f>HYPERLINK("http://www.lifeprint.com/asl101/pages-signs/t/time.htm","TIME, O'CLOCK")</f>
        <v>TIME, O'CLOCK</v>
      </c>
      <c r="F237" s="6" t="str">
        <f>HYPERLINK("http://www.lifeprint.com/asl101/pages-signs/y/yesterday.htm","YESTERDAY")</f>
        <v>YESTERDAY</v>
      </c>
      <c r="G237" s="3" t="str">
        <f>HYPERLINK("http://www.lifeprint.com/asl101/pages-layout/indexing.htm","YOU")</f>
        <v>YOU</v>
      </c>
      <c r="H237" s="2"/>
      <c r="I237" s="2"/>
      <c r="J237" s="12"/>
      <c r="K237" s="12"/>
      <c r="L237" s="1"/>
    </row>
    <row r="238" spans="1:12" ht="34.5" customHeight="1">
      <c r="A238" s="22">
        <v>12</v>
      </c>
      <c r="B238" s="4" t="str">
        <f>HYPERLINK("http://www.lifeprint.com/asl101/pages-signs/12/how-many-hours-equal-one-day.htm","ONE DAY EQUAL HOW-MANY HOUR?")</f>
        <v>ONE DAY EQUAL HOW-MANY HOUR?</v>
      </c>
      <c r="C238" s="5" t="str">
        <f>HYPERLINK("http://www.lifeprint.com/asl101/pages-signs/d/day.htm","DAY, 1 DAY")</f>
        <v>DAY, 1 DAY</v>
      </c>
      <c r="D238" s="4" t="str">
        <f>HYPERLINK("http://www.lifeprint.com/asl101/pages-signs/e/equal.htm","EQUAL, FAIR, EVEN")</f>
        <v>EQUAL, FAIR, EVEN</v>
      </c>
      <c r="E238" s="6" t="str">
        <f>HYPERLINK("http://www.lifeprint.com/asl101/pages-signs/h/hour.htm","HOUR")</f>
        <v>HOUR</v>
      </c>
      <c r="F238" s="5" t="str">
        <f>HYPERLINK("http://www.lifeprint.com/asl101/pages-signs/h/how-many.htm","HOW-MANY")</f>
        <v>HOW-MANY</v>
      </c>
      <c r="G238" s="14"/>
      <c r="H238" s="2"/>
      <c r="I238" s="2"/>
      <c r="J238" s="2"/>
      <c r="K238" s="2"/>
      <c r="L238" s="1"/>
    </row>
    <row r="239" spans="1:12" ht="34.5" customHeight="1">
      <c r="A239" s="22">
        <v>12</v>
      </c>
      <c r="B239" s="4" t="str">
        <f>HYPERLINK("http://www.lifeprint.com/asl101/pages-signs/12/movie-go-tuesday-night-good-why.htm","MOVIE, GO TUESDAY NIGHT, GOOD, WHY?")</f>
        <v>MOVIE, GO TUESDAY NIGHT, GOOD, WHY?</v>
      </c>
      <c r="C239" s="6" t="str">
        <f>HYPERLINK("http://www.lifeprint.com/asl101/pages-signs/g/go.htm","GO")</f>
        <v>GO</v>
      </c>
      <c r="D239" s="6" t="str">
        <f>HYPERLINK("http://www.lifeprint.com/asl101/pages-signs/g/good.htm","GOOD")</f>
        <v>GOOD</v>
      </c>
      <c r="E239" s="6" t="str">
        <f>HYPERLINK("http://www.lifeprint.com/asl101/pages-signs/m/movie.htm","MOVIE")</f>
        <v>MOVIE</v>
      </c>
      <c r="F239" s="6" t="str">
        <f>HYPERLINK("http://www.lifeprint.com/asl101/pages-signs/n/night.htm","NIGHT ")</f>
        <v>NIGHT </v>
      </c>
      <c r="G239" s="6" t="str">
        <f>HYPERLINK("http://www.lifeprint.com/asl101/pages-signs/t/tuesday.htm","TUESDAY")</f>
        <v>TUESDAY</v>
      </c>
      <c r="H239" s="5" t="str">
        <f>HYPERLINK("http://www.lifeprint.com/asl101/pages-signs/w/why.htm","WHY")</f>
        <v>WHY</v>
      </c>
      <c r="I239" s="2"/>
      <c r="J239" s="12"/>
      <c r="K239" s="12"/>
      <c r="L239" s="1"/>
    </row>
    <row r="240" spans="1:12" ht="34.5" customHeight="1">
      <c r="A240" s="22">
        <v>12</v>
      </c>
      <c r="B240" s="4" t="str">
        <f>HYPERLINK("http://www.lifeprint.com/asl101/pages-signs/12/you-think-life-fair-for-all-people.htm","YOU THINK LIFE FAIR ALL PEOPLE?")</f>
        <v>YOU THINK LIFE FAIR ALL PEOPLE?</v>
      </c>
      <c r="C240" s="5" t="str">
        <f>HYPERLINK("http://www.lifeprint.com/asl101/pages-signs/a/all.htm","ALL")</f>
        <v>ALL</v>
      </c>
      <c r="D240" s="4" t="str">
        <f>HYPERLINK("http://www.lifeprint.com/asl101/pages-signs/e/equal.htm","EQUAL, FAIR, EVEN")</f>
        <v>EQUAL, FAIR, EVEN</v>
      </c>
      <c r="E240" s="4" t="str">
        <f>HYPERLINK("http://www.lifeprint.com/asl101/pages-signs/l/live.htm","LIFE, LIVE, ADDRESS")</f>
        <v>LIFE, LIVE, ADDRESS</v>
      </c>
      <c r="F240" s="6" t="str">
        <f>HYPERLINK("http://www.lifeprint.com/asl101/pages-signs/p/people.htm","PEOPLE")</f>
        <v>PEOPLE</v>
      </c>
      <c r="G240" s="5" t="str">
        <f>HYPERLINK("http://www.lifeprint.com/asl101/pages-signs/t/think.htm","THINK")</f>
        <v>THINK</v>
      </c>
      <c r="H240" s="3" t="str">
        <f>HYPERLINK("http://www.lifeprint.com/asl101/pages-layout/indexing.htm","YOU")</f>
        <v>YOU</v>
      </c>
      <c r="I240" s="2"/>
      <c r="J240" s="12"/>
      <c r="K240" s="12"/>
      <c r="L240" s="1"/>
    </row>
    <row r="241" spans="1:12" ht="34.5" customHeight="1">
      <c r="A241" s="22">
        <v>12</v>
      </c>
      <c r="B241" s="4" t="str">
        <f>HYPERLINK("http://www.lifeprint.com/asl101/pages-signs/12/saturday-night-i-go-party-want-come-with-me.htm","SATURDAY NIGHT, I GO PARTY, WANT ACCOMPANY-me?")</f>
        <v>SATURDAY NIGHT, I GO PARTY, WANT ACCOMPANY-me?</v>
      </c>
      <c r="C241" s="4" t="str">
        <f>HYPERLINK("http://www.lifeprint.com/asl101/pages-signs/w/withadvanced.htm","ACCOMPANY-ME, GO-WITH")</f>
        <v>ACCOMPANY-ME, GO-WITH</v>
      </c>
      <c r="D241" s="6" t="str">
        <f>HYPERLINK("http://www.lifeprint.com/asl101/pages-signs/g/go.htm","GO")</f>
        <v>GO</v>
      </c>
      <c r="E241" s="5" t="str">
        <f>HYPERLINK("http://www.lifeprint.com/asl101/pages-signs/i/indexing.htm","I, ME")</f>
        <v>I, ME</v>
      </c>
      <c r="F241" s="6" t="str">
        <f>HYPERLINK("http://www.lifeprint.com/asl101/pages-signs/n/night.htm","NIGHT ")</f>
        <v>NIGHT </v>
      </c>
      <c r="G241" s="4" t="str">
        <f>HYPERLINK("http://www.lifeprint.com/asl101/pages-signs/p/party.htm","PARTY")</f>
        <v>PARTY</v>
      </c>
      <c r="H241" s="6" t="str">
        <f>HYPERLINK("http://www.lifeprint.com/asl101/pages-signs/s/saturday.htm","SATURDAY")</f>
        <v>SATURDAY</v>
      </c>
      <c r="I241" s="5" t="str">
        <f>HYPERLINK("http://www.lifeprint.com/asl101/pages-signs/w/want.htm","WANT")</f>
        <v>WANT</v>
      </c>
      <c r="J241" s="12"/>
      <c r="K241" s="12"/>
      <c r="L241" s="1"/>
    </row>
    <row r="242" spans="1:12" ht="34.5" customHeight="1">
      <c r="A242" s="22">
        <v>13</v>
      </c>
      <c r="B242" s="4" t="str">
        <f>HYPERLINK("http://www.lifeprint.com/asl101/pages-signs/13/board-you-think-the-teacher-should-write-more.htm","BOARD YOU THINK HETEACHER SHOULD WRITE MORE?")</f>
        <v>BOARD YOU THINK HETEACHER SHOULD WRITE MORE?</v>
      </c>
      <c r="C242" s="3" t="str">
        <f>HYPERLINK("http://www.lifeprint.com/asl101/pages-signs/h/he.htm","HE, SHE, IT")</f>
        <v>HE, SHE, IT</v>
      </c>
      <c r="D242" s="6" t="str">
        <f>HYPERLINK("http://www.lifeprint.com/asl101/pages-signs/m/more.htm","MORE")</f>
        <v>MORE</v>
      </c>
      <c r="E242" s="5" t="str">
        <f>HYPERLINK("http://www.lifeprint.com/asl101/pages-signs/n/need.htm","NEED, MUST, SHOULD")</f>
        <v>NEED, MUST, SHOULD</v>
      </c>
      <c r="F242" s="4" t="str">
        <f>HYPERLINK("http://www.lifeprint.com/asl101/pages-signs/s/square.htm","SQUARE, BOARD")</f>
        <v>SQUARE, BOARD</v>
      </c>
      <c r="G242" s="3" t="str">
        <f>HYPERLINK("http://www.lifeprint.com/asl101/pages-signs/t/teacher.htm","TEACHER")</f>
        <v>TEACHER</v>
      </c>
      <c r="H242" s="5" t="str">
        <f>HYPERLINK("http://www.lifeprint.com/asl101/pages-signs/t/think.htm","THINK")</f>
        <v>THINK</v>
      </c>
      <c r="I242" s="6" t="str">
        <f>HYPERLINK("http://www.lifeprint.com/asl101/pages-signs/w/write.htm","WRITE")</f>
        <v>WRITE</v>
      </c>
      <c r="J242" s="3" t="str">
        <f>HYPERLINK("http://www.lifeprint.com/asl101/pages-layout/indexing.htm","YOU")</f>
        <v>YOU</v>
      </c>
      <c r="K242" s="3"/>
      <c r="L242" s="1"/>
    </row>
    <row r="243" spans="1:12" ht="34.5" customHeight="1">
      <c r="A243" s="22">
        <v>13</v>
      </c>
      <c r="B243" s="4" t="str">
        <f>HYPERLINK("http://www.lifeprint.com/asl101/pages-signs/13/deaf-school-you.htm","DEAF-SCHOOL YOU?")</f>
        <v>DEAF-SCHOOL YOU?</v>
      </c>
      <c r="C243" s="6" t="str">
        <f>HYPERLINK("http://www.lifeprint.com/asl101/pages-signs/r/residential-school.htm","DEAF-SCHOOL")</f>
        <v>DEAF-SCHOOL</v>
      </c>
      <c r="D243" s="3" t="str">
        <f>HYPERLINK("http://www.lifeprint.com/asl101/pages-layout/indexing.htm","YOU")</f>
        <v>YOU</v>
      </c>
      <c r="E243" s="2"/>
      <c r="F243" s="2"/>
      <c r="G243" s="2"/>
      <c r="H243" s="2"/>
      <c r="I243" s="2"/>
      <c r="J243" s="2"/>
      <c r="K243" s="2"/>
      <c r="L243" s="1"/>
    </row>
    <row r="244" spans="1:12" ht="34.5" customHeight="1">
      <c r="A244" s="22">
        <v>13</v>
      </c>
      <c r="B244" s="4" t="str">
        <f>HYPERLINK("http://www.lifeprint.com/asl101/pages-signs/13/teacher-flash-the-lights-why.htm","TEACHER LIGHTS-FLASH, WHY?")</f>
        <v>TEACHER LIGHTS-FLASH, WHY?</v>
      </c>
      <c r="C244" s="4" t="str">
        <f>HYPERLINK("http://www.lifeprint.com/asl101/pages-signs/l/light.htm#flashthelights","LIGHTS, FLASHING LIGHTS")</f>
        <v>LIGHTS, FLASHING LIGHTS</v>
      </c>
      <c r="D244" s="3" t="str">
        <f>HYPERLINK("http://www.lifeprint.com/asl101/pages-signs/t/teacher.htm","TEACHER")</f>
        <v>TEACHER</v>
      </c>
      <c r="E244" s="5" t="str">
        <f>HYPERLINK("http://www.lifeprint.com/asl101/pages-signs/w/why.htm","WHY")</f>
        <v>WHY</v>
      </c>
      <c r="F244" s="2"/>
      <c r="G244" s="2"/>
      <c r="H244" s="2"/>
      <c r="I244" s="2"/>
      <c r="J244" s="12"/>
      <c r="K244" s="12"/>
      <c r="L244" s="1"/>
    </row>
    <row r="245" spans="1:12" ht="34.5" customHeight="1">
      <c r="A245" s="22">
        <v>13</v>
      </c>
      <c r="B245" s="4" t="str">
        <f>HYPERLINK("http://www.lifeprint.com/asl101/pages-signs/13/gallaudet-you.htm","YOU GALLAUDET YOU?")</f>
        <v>YOU GALLAUDET YOU?</v>
      </c>
      <c r="C245" s="6" t="str">
        <f>HYPERLINK("http://www.lifeprint.com/asl101/pages-signs/g/glasses.htm","GLASSES, GALLAUDET")</f>
        <v>GLASSES, GALLAUDET</v>
      </c>
      <c r="D245" s="3" t="str">
        <f>HYPERLINK("http://www.lifeprint.com/asl101/pages-layout/indexing.htm","YOU")</f>
        <v>YOU</v>
      </c>
      <c r="E245" s="3" t="str">
        <f>HYPERLINK("http://www.lifeprint.com/asl101/pages-layout/indexing.htm","YOU")</f>
        <v>YOU</v>
      </c>
      <c r="F245" s="2"/>
      <c r="G245" s="2"/>
      <c r="H245" s="2"/>
      <c r="I245" s="2"/>
      <c r="J245" s="12"/>
      <c r="K245" s="12"/>
      <c r="L245" s="1"/>
    </row>
    <row r="246" spans="1:12" ht="34.5" customHeight="1">
      <c r="A246" s="22">
        <v>13</v>
      </c>
      <c r="B246" s="4" t="str">
        <f>HYPERLINK("http://www.lifeprint.com/asl101/pages-signs/13/your-tv-close-captioned.htm","YOUR TV CLOSE-CAPTIONED?")</f>
        <v>YOUR TV CLOSE-CAPTIONED?</v>
      </c>
      <c r="C246" s="6" t="str">
        <f>HYPERLINK("http://www.lifeprint.com/asl101/pages-signs/c/close-captioned.htm","CLOSE-CAPTIONED")</f>
        <v>CLOSE-CAPTIONED</v>
      </c>
      <c r="D246" s="7" t="s">
        <v>6</v>
      </c>
      <c r="E246" s="3" t="str">
        <f>HYPERLINK("http://www.lifeprint.com/asl101/pages-signs/y/your.htm","YOUR, YOURS")</f>
        <v>YOUR, YOURS</v>
      </c>
      <c r="F246" s="2"/>
      <c r="G246" s="2"/>
      <c r="H246" s="2"/>
      <c r="I246" s="2"/>
      <c r="J246" s="12"/>
      <c r="K246" s="12"/>
      <c r="L246" s="1"/>
    </row>
    <row r="247" spans="1:12" ht="34.5" customHeight="1">
      <c r="A247" s="22">
        <v>13</v>
      </c>
      <c r="B247" s="4" t="str">
        <f>HYPERLINK("http://www.lifeprint.com/asl101/pages-signs/13/your-dad-college.htm","YOUR DAD COLLEGE?")</f>
        <v>YOUR DAD COLLEGE?</v>
      </c>
      <c r="C247" s="6" t="str">
        <f>HYPERLINK("http://www.lifeprint.com/asl101/pages-signs/c/college.htm","COLLEGE")</f>
        <v>COLLEGE</v>
      </c>
      <c r="D247" s="5" t="str">
        <f>HYPERLINK("http://www.lifeprint.com/asl101/pages-signs/d/dad.htm","DAD, FATHER")</f>
        <v>DAD, FATHER</v>
      </c>
      <c r="E247" s="3" t="str">
        <f>HYPERLINK("http://www.lifeprint.com/asl101/pages-signs/y/your.htm","YOUR, YOURS")</f>
        <v>YOUR, YOURS</v>
      </c>
      <c r="F247" s="2"/>
      <c r="G247" s="2"/>
      <c r="H247" s="2"/>
      <c r="I247" s="2"/>
      <c r="J247" s="12"/>
      <c r="K247" s="12"/>
      <c r="L247" s="1"/>
    </row>
    <row r="248" spans="1:12" ht="34.5" customHeight="1">
      <c r="A248" s="22">
        <v>13</v>
      </c>
      <c r="B248" s="4" t="str">
        <f>HYPERLINK("http://www.lifeprint.com/asl101/pages-signs/13/deaf-or-hearing-you.htm","DEAF [bodyshift] HEARING YOU?")</f>
        <v>DEAF [bodyshift] HEARING YOU?</v>
      </c>
      <c r="C248" s="5" t="str">
        <f>HYPERLINK("http://www.lifeprint.com/asl101/pages-signs/o/or.htm","Bodyshift, OR")</f>
        <v>Bodyshift, OR</v>
      </c>
      <c r="D248" s="3" t="str">
        <f>HYPERLINK("http://www.lifeprint.com/asl101/pages-signs/d/deaf.htm","DEAF")</f>
        <v>DEAF</v>
      </c>
      <c r="E248" s="3" t="str">
        <f>HYPERLINK("http://www.lifeprint.com/asl101/pages-signs/h/hearing.htm","HEARING")</f>
        <v>HEARING</v>
      </c>
      <c r="F248" s="3" t="str">
        <f>HYPERLINK("http://www.lifeprint.com/asl101/pages-layout/indexing.htm","YOU")</f>
        <v>YOU</v>
      </c>
      <c r="G248" s="2"/>
      <c r="H248" s="2"/>
      <c r="I248" s="2"/>
      <c r="J248" s="12"/>
      <c r="K248" s="12"/>
      <c r="L248" s="1"/>
    </row>
    <row r="249" spans="1:12" ht="34.5" customHeight="1">
      <c r="A249" s="22">
        <v>13</v>
      </c>
      <c r="B249" s="4" t="str">
        <f>HYPERLINK("http://www.lifeprint.com/asl101/pages-signs/13/interpreter-list-you-have.htm","INTERPRETER LIST, YOU HAVE?")</f>
        <v>INTERPRETER LIST, YOU HAVE?</v>
      </c>
      <c r="C249" s="5" t="str">
        <f>HYPERLINK("http://www.lifeprint.com/asl101/pages-signs/h/have.htm","HAVE")</f>
        <v>HAVE</v>
      </c>
      <c r="D249" s="6" t="str">
        <f>HYPERLINK("http://www.lifeprint.com/asl101/pages-signs/i/interpreter.htm","INTERPRETER")</f>
        <v>INTERPRETER</v>
      </c>
      <c r="E249" s="6" t="str">
        <f>HYPERLINK("http://www.lifeprint.com/asl101/pages-signs/l/list.htm","LIST")</f>
        <v>LIST</v>
      </c>
      <c r="F249" s="3" t="str">
        <f>HYPERLINK("http://www.lifeprint.com/asl101/pages-layout/indexing.htm","YOU")</f>
        <v>YOU</v>
      </c>
      <c r="G249" s="2"/>
      <c r="H249" s="2"/>
      <c r="I249" s="2"/>
      <c r="J249" s="12"/>
      <c r="K249" s="12"/>
      <c r="L249" s="1"/>
    </row>
    <row r="250" spans="1:12" ht="34.5" customHeight="1">
      <c r="A250" s="22">
        <v>13</v>
      </c>
      <c r="B250" s="4" t="str">
        <f>HYPERLINK("http://www.lifeprint.com/asl101/pages-signs/13/want-become-interpreter-you.htm","WANT BECOME INTERPRETER YOU?")</f>
        <v>WANT BECOME INTERPRETER YOU?</v>
      </c>
      <c r="C250" s="6" t="str">
        <f>HYPERLINK("http://www.lifeprint.com/asl101/pages-signs/b/become.htm","BECOME")</f>
        <v>BECOME</v>
      </c>
      <c r="D250" s="6" t="str">
        <f>HYPERLINK("http://www.lifeprint.com/asl101/pages-signs/i/interpreter.htm","INTERPRETER")</f>
        <v>INTERPRETER</v>
      </c>
      <c r="E250" s="5" t="str">
        <f>HYPERLINK("http://www.lifeprint.com/asl101/pages-signs/w/want.htm","WANT")</f>
        <v>WANT</v>
      </c>
      <c r="F250" s="3" t="str">
        <f>HYPERLINK("http://www.lifeprint.com/asl101/pages-layout/indexing.htm","YOU")</f>
        <v>YOU</v>
      </c>
      <c r="G250" s="2"/>
      <c r="H250" s="2"/>
      <c r="I250" s="2"/>
      <c r="J250" s="12"/>
      <c r="K250" s="12"/>
      <c r="L250" s="1"/>
    </row>
    <row r="251" spans="1:12" ht="34.5" customHeight="1">
      <c r="A251" s="22">
        <v>13</v>
      </c>
      <c r="B251" s="4" t="str">
        <f>HYPERLINK("http://www.lifeprint.com/asl101/pages-signs/13/college-you-graduate-when.htm","COLLEGE, YOU GRADUATE WHEN?")</f>
        <v>COLLEGE, YOU GRADUATE WHEN?</v>
      </c>
      <c r="C251" s="6" t="str">
        <f>HYPERLINK("http://www.lifeprint.com/asl101/pages-signs/c/college.htm","COLLEGE")</f>
        <v>COLLEGE</v>
      </c>
      <c r="D251" s="6" t="str">
        <f>HYPERLINK("http://www.lifeprint.com/asl101/pages-signs/g/graduate.htm","GRADUATE")</f>
        <v>GRADUATE</v>
      </c>
      <c r="E251" s="6" t="str">
        <f>HYPERLINK("http://www.lifeprint.com/asl101/pages-signs/w/when.htm","WHEN")</f>
        <v>WHEN</v>
      </c>
      <c r="F251" s="3" t="str">
        <f>HYPERLINK("http://www.lifeprint.com/asl101/pages-layout/indexing.htm","YOU")</f>
        <v>YOU</v>
      </c>
      <c r="G251" s="2"/>
      <c r="H251" s="2"/>
      <c r="I251" s="2"/>
      <c r="J251" s="2"/>
      <c r="K251" s="2"/>
      <c r="L251" s="1"/>
    </row>
    <row r="252" spans="1:12" ht="34.5" customHeight="1">
      <c r="A252" s="22">
        <v>13</v>
      </c>
      <c r="B252" s="4" t="str">
        <f>HYPERLINK("http://www.lifeprint.com/asl101/pages-signs/13/high-school-when-you-graduate.htm","HIGH-SCHOOL, YOU GRADUATE WHEN?")</f>
        <v>HIGH-SCHOOL, YOU GRADUATE WHEN?</v>
      </c>
      <c r="C252" s="6" t="str">
        <f>HYPERLINK("http://www.lifeprint.com/asl101/pages-signs/g/graduate.htm","GRADUATE")</f>
        <v>GRADUATE</v>
      </c>
      <c r="D252" s="6" t="str">
        <f>HYPERLINK("http://www.lifeprint.com/asl101/pages-signs/h/high-school.htm","HIGH-SCHOOL")</f>
        <v>HIGH-SCHOOL</v>
      </c>
      <c r="E252" s="6" t="str">
        <f>HYPERLINK("http://www.lifeprint.com/asl101/pages-signs/w/when.htm","WHEN")</f>
        <v>WHEN</v>
      </c>
      <c r="F252" s="3" t="str">
        <f>HYPERLINK("http://www.lifeprint.com/asl101/pages-layout/indexing.htm","YOU")</f>
        <v>YOU</v>
      </c>
      <c r="G252" s="2"/>
      <c r="H252" s="2"/>
      <c r="I252" s="2"/>
      <c r="J252" s="12"/>
      <c r="K252" s="12"/>
      <c r="L252" s="1"/>
    </row>
    <row r="253" spans="1:12" ht="34.5" customHeight="1">
      <c r="A253" s="22">
        <v>13</v>
      </c>
      <c r="B253" s="4" t="str">
        <f>HYPERLINK("http://www.lifeprint.com/asl101/pages-signs/13/you-like-true-false-test.htm","TRUE FALSE TEST, YOU LIKE?")</f>
        <v>TRUE FALSE TEST, YOU LIKE?</v>
      </c>
      <c r="C253" s="3" t="str">
        <f>HYPERLINK("http://www.lifeprint.com/asl101/pages-signs/l/like.htm","LIKE (emotion)")</f>
        <v>LIKE (emotion)</v>
      </c>
      <c r="D253" s="6" t="str">
        <f>HYPERLINK("http://www.lifeprint.com/asl101/pages-signs/t/test.htm","TEST")</f>
        <v>TEST</v>
      </c>
      <c r="E253" s="3" t="str">
        <f>HYPERLINK("http://www.lifeprint.com/asl101/pages-layout/indexing.htm","YOU")</f>
        <v>YOU</v>
      </c>
      <c r="F253" s="6" t="str">
        <f>HYPERLINK("http://www.lifeprint.com/asl101/pages-signs/f/false.htm","FALSE, FAKE")</f>
        <v>FALSE, FAKE</v>
      </c>
      <c r="G253" s="13" t="str">
        <f>HYPERLINK("http://www.lifeprint.com/asl101/pages-signs/t/true.htm","TRUE, REAL")</f>
        <v>TRUE, REAL</v>
      </c>
      <c r="H253" s="2"/>
      <c r="I253" s="2"/>
      <c r="J253" s="12"/>
      <c r="K253" s="12"/>
      <c r="L253" s="1"/>
    </row>
    <row r="254" spans="1:12" ht="34.5" customHeight="1">
      <c r="A254" s="22">
        <v>13</v>
      </c>
      <c r="B254" s="4" t="str">
        <f>HYPERLINK("http://www.lifeprint.com/asl101/pages-signs/13/research-article-you-like-read.htm","RESEARCH ARTICLE, YOU LIKE READ?")</f>
        <v>RESEARCH ARTICLE, YOU LIKE READ?</v>
      </c>
      <c r="C254" s="6" t="str">
        <f>HYPERLINK("http://www.lifeprint.com/asl101/pages-signs/a/article.htm","ARTICLE, COLUMN")</f>
        <v>ARTICLE, COLUMN</v>
      </c>
      <c r="D254" s="3" t="str">
        <f>HYPERLINK("http://www.lifeprint.com/asl101/pages-signs/l/like.htm","LIKE (emotion)")</f>
        <v>LIKE (emotion)</v>
      </c>
      <c r="E254" s="6" t="str">
        <f>HYPERLINK("http://www.lifeprint.com/asl101/pages-signs/r/read.htm","READ")</f>
        <v>READ</v>
      </c>
      <c r="F254" s="6" t="str">
        <f>HYPERLINK("http://www.lifeprint.com/asl101/pages-signs/r/research.htm","RESEARCH")</f>
        <v>RESEARCH</v>
      </c>
      <c r="G254" s="3" t="str">
        <f>HYPERLINK("http://www.lifeprint.com/asl101/pages-layout/indexing.htm","YOU")</f>
        <v>YOU</v>
      </c>
      <c r="H254" s="2"/>
      <c r="I254" s="2"/>
      <c r="J254" s="12"/>
      <c r="K254" s="12"/>
      <c r="L254" s="1"/>
    </row>
    <row r="255" spans="1:12" ht="34.5" customHeight="1">
      <c r="A255" s="22">
        <v>13</v>
      </c>
      <c r="B255" s="4" t="str">
        <f>HYPERLINK("http://www.lifeprint.com/asl101/pages-signs/13/you-think-this-class-easy.htm","YOU THINK THIS CLASS EASY?")</f>
        <v>YOU THINK THIS CLASS EASY?</v>
      </c>
      <c r="C255" s="6" t="str">
        <f>HYPERLINK("http://www.lifeprint.com/asl101/pages-signs/c/class.htm","CLASS")</f>
        <v>CLASS</v>
      </c>
      <c r="D255" s="6" t="str">
        <f>HYPERLINK("http://www.lifeprint.com/asl101/pages-signs/e/easy.htm","EASY")</f>
        <v>EASY</v>
      </c>
      <c r="E255" s="5" t="str">
        <f>HYPERLINK("http://www.lifeprint.com/asl101/pages-signs/t/think.htm","THINK")</f>
        <v>THINK</v>
      </c>
      <c r="F255" s="5" t="str">
        <f>HYPERLINK("http://www.lifeprint.com/asl101/pages-signs/t/this.htm","THIS")</f>
        <v>THIS</v>
      </c>
      <c r="G255" s="3" t="str">
        <f>HYPERLINK("http://www.lifeprint.com/asl101/pages-layout/indexing.htm","YOU")</f>
        <v>YOU</v>
      </c>
      <c r="H255" s="2"/>
      <c r="I255" s="2"/>
      <c r="J255" s="2"/>
      <c r="K255" s="2"/>
      <c r="L255" s="1"/>
    </row>
    <row r="256" spans="1:12" ht="34.5" customHeight="1">
      <c r="A256" s="22">
        <v>13</v>
      </c>
      <c r="B256" s="4" t="str">
        <f>HYPERLINK("http://www.lifeprint.com/asl101/pages-signs/13/you-think-this-class-hard.htm","YOU THINK THIS CLASS HARD?")</f>
        <v>YOU THINK THIS CLASS HARD?</v>
      </c>
      <c r="C256" s="6" t="str">
        <f>HYPERLINK("http://www.lifeprint.com/asl101/pages-signs/c/class.htm","CLASS")</f>
        <v>CLASS</v>
      </c>
      <c r="D256" s="6" t="str">
        <f>HYPERLINK("http://www.lifeprint.com/asl101/pages-signs/h/hard.htm","HARD")</f>
        <v>HARD</v>
      </c>
      <c r="E256" s="5" t="str">
        <f>HYPERLINK("http://www.lifeprint.com/asl101/pages-signs/t/think.htm","THINK")</f>
        <v>THINK</v>
      </c>
      <c r="F256" s="5" t="str">
        <f>HYPERLINK("http://www.lifeprint.com/asl101/pages-signs/t/this.htm","THIS")</f>
        <v>THIS</v>
      </c>
      <c r="G256" s="3" t="str">
        <f>HYPERLINK("http://www.lifeprint.com/asl101/pages-layout/indexing.htm","YOU")</f>
        <v>YOU</v>
      </c>
      <c r="H256" s="2"/>
      <c r="I256" s="2"/>
      <c r="J256" s="12"/>
      <c r="K256" s="12"/>
      <c r="L256" s="1"/>
    </row>
    <row r="257" spans="1:12" ht="34.5" customHeight="1">
      <c r="A257" s="22">
        <v>13</v>
      </c>
      <c r="B257" s="4" t="str">
        <f>HYPERLINK("http://www.lifeprint.com/asl101/pages-signs/13/close-captioned-movies-you-like-watch.htm","WATCH MOVIE, YOU LIKE CLOSE-CAPTION?")</f>
        <v>WATCH MOVIE, YOU LIKE CLOSE-CAPTION?</v>
      </c>
      <c r="C257" s="6" t="str">
        <f>HYPERLINK("http://www.lifeprint.com/asl101/pages-signs/c/close-captioned.htm","CLOSE-CAPTIONED")</f>
        <v>CLOSE-CAPTIONED</v>
      </c>
      <c r="D257" s="3" t="str">
        <f>HYPERLINK("http://www.lifeprint.com/asl101/pages-signs/l/like.htm","LIKE (emotion)")</f>
        <v>LIKE (emotion)</v>
      </c>
      <c r="E257" s="6" t="str">
        <f>HYPERLINK("http://www.lifeprint.com/asl101/pages-signs/m/movie.htm","MOVIE")</f>
        <v>MOVIE</v>
      </c>
      <c r="F257" s="6" t="str">
        <f>HYPERLINK("http://www.lifeprint.com/asl101/pages-signs/s/see.htm","WATCH, OBSERVE")</f>
        <v>WATCH, OBSERVE</v>
      </c>
      <c r="G257" s="3" t="str">
        <f>HYPERLINK("http://www.lifeprint.com/asl101/pages-layout/indexing.htm","YOU")</f>
        <v>YOU</v>
      </c>
      <c r="H257" s="2"/>
      <c r="I257" s="2"/>
      <c r="J257" s="12"/>
      <c r="K257" s="12"/>
      <c r="L257" s="1"/>
    </row>
    <row r="258" spans="1:12" ht="34.5" customHeight="1">
      <c r="A258" s="22">
        <v>13</v>
      </c>
      <c r="B258" s="4" t="str">
        <f>HYPERLINK("http://www.lifeprint.com/asl101/pages-signs/13/research-paper-you-like-write.htm","RESEARCH PAPER, YOU LIKE WRITE?")</f>
        <v>RESEARCH PAPER, YOU LIKE WRITE?</v>
      </c>
      <c r="C258" s="3" t="str">
        <f>HYPERLINK("http://www.lifeprint.com/asl101/pages-signs/l/like.htm","LIKE (emotion)")</f>
        <v>LIKE (emotion)</v>
      </c>
      <c r="D258" s="6" t="str">
        <f>HYPERLINK("http://www.lifeprint.com/asl101/pages-signs/p/paper.htm","PAPER")</f>
        <v>PAPER</v>
      </c>
      <c r="E258" s="6" t="str">
        <f>HYPERLINK("http://www.lifeprint.com/asl101/pages-signs/r/research.htm","RESEARCH")</f>
        <v>RESEARCH</v>
      </c>
      <c r="F258" s="6" t="str">
        <f>HYPERLINK("http://www.lifeprint.com/asl101/pages-signs/w/write.htm","WRITE")</f>
        <v>WRITE</v>
      </c>
      <c r="G258" s="3" t="str">
        <f>HYPERLINK("http://www.lifeprint.com/asl101/pages-layout/indexing.htm","YOU")</f>
        <v>YOU</v>
      </c>
      <c r="H258" s="2"/>
      <c r="I258" s="2"/>
      <c r="J258" s="12"/>
      <c r="K258" s="12"/>
      <c r="L258" s="1"/>
    </row>
    <row r="259" spans="1:12" ht="34.5" customHeight="1">
      <c r="A259" s="22">
        <v>13</v>
      </c>
      <c r="B259" s="4" t="str">
        <f>HYPERLINK("http://www.lifeprint.com/asl101/pages-signs/13/you-think-hard-of-hearing-should-marry-deaf-or-hearing.htm","YOU THINK HARD-OF-HEARING SHOULD MARRY DEAF  [bodyshift] HEARING?")</f>
        <v>YOU THINK HARD-OF-HEARING SHOULD MARRY DEAF  [bodyshift] HEARING?</v>
      </c>
      <c r="C259" s="5" t="str">
        <f>HYPERLINK("http://www.lifeprint.com/asl101/pages-signs/o/or.htm","Bodyshift, OR")</f>
        <v>Bodyshift, OR</v>
      </c>
      <c r="D259" s="3" t="str">
        <f>HYPERLINK("http://www.lifeprint.com/asl101/pages-signs/d/deaf.htm","DEAF")</f>
        <v>DEAF</v>
      </c>
      <c r="E259" s="6" t="str">
        <f>HYPERLINK("http://www.lifeprint.com/asl101/pages-signs/h/hard-of-hearing.htm","HARD-OF-HEARING")</f>
        <v>HARD-OF-HEARING</v>
      </c>
      <c r="F259" s="3" t="str">
        <f>HYPERLINK("http://www.lifeprint.com/asl101/pages-signs/h/hearing.htm","HEARING")</f>
        <v>HEARING</v>
      </c>
      <c r="G259" s="5" t="str">
        <f>HYPERLINK("http://www.lifeprint.com/asl101/pages-signs/m/marriage.htm","MARRY, MARRIAGE")</f>
        <v>MARRY, MARRIAGE</v>
      </c>
      <c r="H259" s="5" t="str">
        <f>HYPERLINK("http://www.lifeprint.com/asl101/pages-signs/n/need.htm","NEED, MUST, SHOULD")</f>
        <v>NEED, MUST, SHOULD</v>
      </c>
      <c r="I259" s="5" t="str">
        <f>HYPERLINK("http://www.lifeprint.com/asl101/pages-signs/t/think.htm","THINK")</f>
        <v>THINK</v>
      </c>
      <c r="J259" s="2"/>
      <c r="K259" s="3"/>
      <c r="L259" s="1"/>
    </row>
    <row r="260" spans="1:12" ht="34.5" customHeight="1">
      <c r="A260" s="22">
        <v>13</v>
      </c>
      <c r="B260" s="4" t="str">
        <f>HYPERLINK("http://www.lifeprint.com/asl101/pages-signs/13/deaf-college-students-should-notetaker-why.htm","DEAF COLLEGE STUDENT SOMETIMES USE NOTE-TAKER, WHY?")</f>
        <v>DEAF COLLEGE STUDENT SOMETIMES USE NOTE-TAKER, WHY?</v>
      </c>
      <c r="C260" s="6" t="str">
        <f>HYPERLINK("http://www.lifeprint.com/asl101/pages-signs/c/college.htm","COLLEGE")</f>
        <v>COLLEGE</v>
      </c>
      <c r="D260" s="3" t="str">
        <f>HYPERLINK("http://www.lifeprint.com/asl101/pages-signs/d/deaf.htm","DEAF")</f>
        <v>DEAF</v>
      </c>
      <c r="E260" s="4" t="str">
        <f>HYPERLINK("http://www.lifeprint.com/asl101/pages-signs/n/note.htm","NOTE, NOTE-TAKER")</f>
        <v>NOTE, NOTE-TAKER</v>
      </c>
      <c r="F260" s="6" t="str">
        <f>HYPERLINK("http://www.lifeprint.com/asl101/pages-signs/s/sometimes.htm","SOMETIMES")</f>
        <v>SOMETIMES</v>
      </c>
      <c r="G260" s="3" t="str">
        <f>HYPERLINK("http://www.lifeprint.com/asl101/pages-signs/s/student.htm","STUDENT")</f>
        <v>STUDENT</v>
      </c>
      <c r="H260" s="6" t="str">
        <f>HYPERLINK("http://www.lifeprint.com/asl101/pages-signs/u/use.htm","USE, WEAR")</f>
        <v>USE, WEAR</v>
      </c>
      <c r="I260" s="5" t="str">
        <f>HYPERLINK("http://www.lifeprint.com/asl101/pages-signs/w/why.htm","WHY")</f>
        <v>WHY</v>
      </c>
      <c r="J260" s="12"/>
      <c r="K260" s="12"/>
      <c r="L260" s="1"/>
    </row>
    <row r="261" spans="1:12" ht="34.5" customHeight="1">
      <c r="A261" s="22">
        <v>13</v>
      </c>
      <c r="B261" s="4" t="str">
        <f>HYPERLINK("http://www.lifeprint.com/asl101/pages-signs/13/past-test-this-class-you-how-many-wrong.htm","PAST TEST THIS CLASS YOU WRONG how-MANY?")</f>
        <v>PAST TEST THIS CLASS YOU WRONG how-MANY?</v>
      </c>
      <c r="C261" s="6" t="str">
        <f>HYPERLINK("http://www.lifeprint.com/asl101/pages-signs/c/class.htm","CLASS")</f>
        <v>CLASS</v>
      </c>
      <c r="D261" s="5" t="str">
        <f>HYPERLINK("http://www.lifeprint.com/asl101/pages-signs/h/how-many.htm","HOW-MANY")</f>
        <v>HOW-MANY</v>
      </c>
      <c r="E261" s="4" t="str">
        <f>HYPERLINK("http://www.lifeprint.com/asl101/pages-signs/p/past.htm","PAST, BEFORE")</f>
        <v>PAST, BEFORE</v>
      </c>
      <c r="F261" s="6" t="str">
        <f>HYPERLINK("http://www.lifeprint.com/asl101/pages-signs/t/test.htm","TEST")</f>
        <v>TEST</v>
      </c>
      <c r="G261" s="5" t="str">
        <f>HYPERLINK("http://www.lifeprint.com/asl101/pages-signs/t/this.htm","THIS")</f>
        <v>THIS</v>
      </c>
      <c r="H261" s="6" t="str">
        <f>HYPERLINK("http://www.lifeprint.com/asl101/pages-signs/w/wrong.htm","WRONG")</f>
        <v>WRONG</v>
      </c>
      <c r="I261" s="3" t="str">
        <f>HYPERLINK("http://www.lifeprint.com/asl101/pages-layout/indexing.htm","YOU")</f>
        <v>YOU</v>
      </c>
      <c r="J261" s="2"/>
      <c r="K261" s="2"/>
      <c r="L261" s="1"/>
    </row>
    <row r="262" spans="1:12" ht="34.5" customHeight="1">
      <c r="A262" s="22">
        <v>14</v>
      </c>
      <c r="B262" s="4" t="str">
        <f>HYPERLINK("http://www.lifeprint.com/asl101/pages-signs/14/winter-here-snow.htm","WINTER HERE SNOW?")</f>
        <v>WINTER HERE SNOW?</v>
      </c>
      <c r="C262" s="6" t="str">
        <f>HYPERLINK("http://www.lifeprint.com/asl101/pages-signs/h/here.htm","HERE")</f>
        <v>HERE</v>
      </c>
      <c r="D262" s="4" t="str">
        <f>HYPERLINK("http://www.lifeprint.com/asl101/pages-signs/s/snow.htm","SNOW, SNOWMAN")</f>
        <v>SNOW, SNOWMAN</v>
      </c>
      <c r="E262" s="6" t="str">
        <f>HYPERLINK("http://www.lifeprint.com/asl101/pages-signs/w/winter.htm","WINTER")</f>
        <v>WINTER</v>
      </c>
      <c r="F262" s="2"/>
      <c r="G262" s="2"/>
      <c r="H262" s="2"/>
      <c r="I262" s="2"/>
      <c r="J262" s="2"/>
      <c r="K262" s="2"/>
      <c r="L262" s="1"/>
    </row>
    <row r="263" spans="1:12" ht="34.5" customHeight="1">
      <c r="A263" s="22">
        <v>14</v>
      </c>
      <c r="B263" s="4" t="str">
        <f>HYPERLINK("http://www.lifeprint.com/asl101/pages-signs/14/yesterday-what-time-you-wake-up.htm","YESTERDAY YOU WAKE-UP, what-TIME?")</f>
        <v>YESTERDAY YOU WAKE-UP, what-TIME?</v>
      </c>
      <c r="C263" s="6" t="str">
        <f>HYPERLINK("http://www.lifeprint.com/asl101/pages-signs/t/time.htm","TIME, O'CLOCK")</f>
        <v>TIME, O'CLOCK</v>
      </c>
      <c r="D263" s="6" t="str">
        <f>HYPERLINK("http://www.lifeprint.com/asl101/pages-signs/s/surprise.htm","SURPRISE, WAKE-UP")</f>
        <v>SURPRISE, WAKE-UP</v>
      </c>
      <c r="E263" s="6" t="str">
        <f>HYPERLINK("http://www.lifeprint.com/asl101/pages-signs/y/yesterday.htm","YESTERDAY")</f>
        <v>YESTERDAY</v>
      </c>
      <c r="F263" s="10"/>
      <c r="G263" s="2"/>
      <c r="H263" s="2"/>
      <c r="I263" s="2"/>
      <c r="J263" s="2"/>
      <c r="K263" s="2"/>
      <c r="L263" s="1"/>
    </row>
    <row r="264" spans="1:12" ht="34.5" customHeight="1">
      <c r="A264" s="22">
        <v>14</v>
      </c>
      <c r="B264" s="4" t="str">
        <f>HYPERLINK("http://www.lifeprint.com/asl101/pages-signs/14/feel-sick-you.htm","FEEL SICK YOU?")</f>
        <v>FEEL SICK YOU?</v>
      </c>
      <c r="C264" s="6" t="str">
        <f>HYPERLINK("http://www.lifeprint.com/asl101/pages-signs/f/feel.htm","FEEL")</f>
        <v>FEEL</v>
      </c>
      <c r="D264" s="6" t="str">
        <f>HYPERLINK("http://www.lifeprint.com/asl101/pages-signs/s/sick.htm","SICK")</f>
        <v>SICK</v>
      </c>
      <c r="E264" s="3" t="str">
        <f>HYPERLINK("http://www.lifeprint.com/asl101/pages-layout/indexing.htm","YOU")</f>
        <v>YOU</v>
      </c>
      <c r="F264" s="2"/>
      <c r="G264" s="2"/>
      <c r="H264" s="2"/>
      <c r="I264" s="2"/>
      <c r="J264" s="2"/>
      <c r="K264" s="2"/>
      <c r="L264" s="1"/>
    </row>
    <row r="265" spans="1:12" ht="34.5" customHeight="1">
      <c r="A265" s="22">
        <v>14</v>
      </c>
      <c r="B265" s="4" t="str">
        <f>HYPERLINK("http://www.lifeprint.com/asl101/pages-signs/14/you-like-sleep-in.htm","SLEEP-IN, YOU LIKE?")</f>
        <v>SLEEP-IN, YOU LIKE?</v>
      </c>
      <c r="C265" s="3" t="str">
        <f>HYPERLINK("http://www.lifeprint.com/asl101/pages-signs/l/like.htm","LIKE (emotion)")</f>
        <v>LIKE (emotion)</v>
      </c>
      <c r="D265" s="6" t="str">
        <f>HYPERLINK("http://www.lifeprint.com/asl101/pages-signs/s/sleepin.htm","SLEEP-IN")</f>
        <v>SLEEP-IN</v>
      </c>
      <c r="E265" s="3" t="str">
        <f>HYPERLINK("http://www.lifeprint.com/asl101/pages-layout/indexing.htm","YOU")</f>
        <v>YOU</v>
      </c>
      <c r="F265" s="2"/>
      <c r="G265" s="2"/>
      <c r="H265" s="2"/>
      <c r="I265" s="2"/>
      <c r="J265" s="2"/>
      <c r="K265" s="2"/>
      <c r="L265" s="1"/>
    </row>
    <row r="266" spans="1:12" ht="34.5" customHeight="1">
      <c r="A266" s="22">
        <v>14</v>
      </c>
      <c r="B266" s="4" t="str">
        <f>HYPERLINK("http://www.lifeprint.com/asl101/pages-signs/14/your-refrigerator-full.htm","YOUR REFRIGERATOR FULL?")</f>
        <v>YOUR REFRIGERATOR FULL?</v>
      </c>
      <c r="C266" s="6" t="str">
        <f>HYPERLINK("http://www.lifeprint.com/asl101/pages-signs/f/full.htm","FULL")</f>
        <v>FULL</v>
      </c>
      <c r="D266" s="6" t="str">
        <f>HYPERLINK("http://www.lifeprint.com/asl101/pages-signs/r/refrigerator.htm","REFRIGERATOR")</f>
        <v>REFRIGERATOR</v>
      </c>
      <c r="E266" s="3" t="str">
        <f>HYPERLINK("http://www.lifeprint.com/asl101/pages-signs/y/your.htm","YOUR, YOURS")</f>
        <v>YOUR, YOURS</v>
      </c>
      <c r="F266" s="2"/>
      <c r="G266" s="2"/>
      <c r="H266" s="2"/>
      <c r="I266" s="2"/>
      <c r="J266" s="2"/>
      <c r="K266" s="2"/>
      <c r="L266" s="1"/>
    </row>
    <row r="267" spans="1:12" ht="34.5" customHeight="1">
      <c r="A267" s="22">
        <v>14</v>
      </c>
      <c r="B267" s="4" t="str">
        <f>HYPERLINK("http://www.lifeprint.com/asl101/pages-signs/14/tonight-you-think-freeze.htm","YOU THINK TONIGHT FREEZE?")</f>
        <v>YOU THINK TONIGHT FREEZE?</v>
      </c>
      <c r="C267" s="5" t="str">
        <f>HYPERLINK("http://www.lifeprint.com/asl101/pages-signs/f/freeze.htm","FREEZE, ICE")</f>
        <v>FREEZE, ICE</v>
      </c>
      <c r="D267" s="5" t="str">
        <f>HYPERLINK("http://www.lifeprint.com/asl101/pages-signs/t/think.htm","THINK")</f>
        <v>THINK</v>
      </c>
      <c r="E267" s="7" t="s">
        <v>5</v>
      </c>
      <c r="F267" s="3" t="str">
        <f>HYPERLINK("http://www.lifeprint.com/asl101/pages-layout/indexing.htm","YOU")</f>
        <v>YOU</v>
      </c>
      <c r="G267" s="2"/>
      <c r="H267" s="2"/>
      <c r="I267" s="2"/>
      <c r="J267" s="2"/>
      <c r="K267" s="2"/>
      <c r="L267" s="1"/>
    </row>
    <row r="268" spans="1:12" ht="34.5" customHeight="1">
      <c r="A268" s="22">
        <v>14</v>
      </c>
      <c r="B268" s="4" t="str">
        <f>HYPERLINK("http://www.lifeprint.com/asl101/pages-signs/14/cold-pizza-you-like.htm","COLD PIZZA, YOU LIKE?")</f>
        <v>COLD PIZZA, YOU LIKE?</v>
      </c>
      <c r="C268" s="6" t="str">
        <f>HYPERLINK("http://www.lifeprint.com/asl101/pages-signs/c/cold.htm","COLD")</f>
        <v>COLD</v>
      </c>
      <c r="D268" s="3" t="str">
        <f>HYPERLINK("http://www.lifeprint.com/asl101/pages-signs/l/like.htm","LIKE (emotion)")</f>
        <v>LIKE (emotion)</v>
      </c>
      <c r="E268" s="6" t="str">
        <f>HYPERLINK("http://www.lifeprint.com/asl101/pages-signs/p/pizza.htm","PIZZA")</f>
        <v>PIZZA</v>
      </c>
      <c r="F268" s="3" t="str">
        <f>HYPERLINK("http://www.lifeprint.com/asl101/pages-layout/indexing.htm","YOU")</f>
        <v>YOU</v>
      </c>
      <c r="G268" s="2"/>
      <c r="H268" s="2"/>
      <c r="I268" s="2"/>
      <c r="J268" s="2"/>
      <c r="K268" s="2"/>
      <c r="L268" s="1"/>
    </row>
    <row r="269" spans="1:12" ht="34.5" customHeight="1">
      <c r="A269" s="22">
        <v>14</v>
      </c>
      <c r="B269" s="4" t="str">
        <f>HYPERLINK("http://www.lifeprint.com/asl101/pages-signs/14/you-like-make-snow-men.htm","MAKE SNOW+MAN, YOU LIKE?")</f>
        <v>MAKE SNOW+MAN, YOU LIKE?</v>
      </c>
      <c r="C269" s="3" t="str">
        <f>HYPERLINK("http://www.lifeprint.com/asl101/pages-signs/l/like.htm","LIKE (emotion)")</f>
        <v>LIKE (emotion)</v>
      </c>
      <c r="D269" s="6" t="str">
        <f>HYPERLINK("http://www.lifeprint.com/asl101/pages-signs/m/make.htm","MAKE")</f>
        <v>MAKE</v>
      </c>
      <c r="E269" s="4" t="str">
        <f>HYPERLINK("http://www.lifeprint.com/asl101/pages-signs/s/snow.htm","SNOW, SNOWMAN")</f>
        <v>SNOW, SNOWMAN</v>
      </c>
      <c r="F269" s="3" t="str">
        <f>HYPERLINK("http://www.lifeprint.com/asl101/pages-layout/indexing.htm","YOU")</f>
        <v>YOU</v>
      </c>
      <c r="G269" s="2"/>
      <c r="H269" s="2"/>
      <c r="I269" s="2"/>
      <c r="J269" s="2"/>
      <c r="K269" s="2"/>
      <c r="L269" s="1"/>
    </row>
    <row r="270" spans="1:12" ht="34.5" customHeight="1">
      <c r="A270" s="22">
        <v>14</v>
      </c>
      <c r="B270" s="4" t="str">
        <f>HYPERLINK("http://www.lifeprint.com/asl101/pages-signs/14/you-like-cold-weather.htm","COLD WEATHER, YOU LIKE?")</f>
        <v>COLD WEATHER, YOU LIKE?</v>
      </c>
      <c r="C270" s="6" t="str">
        <f>HYPERLINK("http://www.lifeprint.com/asl101/pages-signs/c/cold.htm","COLD")</f>
        <v>COLD</v>
      </c>
      <c r="D270" s="3" t="str">
        <f>HYPERLINK("http://www.lifeprint.com/asl101/pages-signs/l/like.htm","LIKE (emotion)")</f>
        <v>LIKE (emotion)</v>
      </c>
      <c r="E270" s="6" t="str">
        <f>HYPERLINK("http://www.lifeprint.com/asl101/pages-signs/w/weather.htm","WEATHER")</f>
        <v>WEATHER</v>
      </c>
      <c r="F270" s="3" t="str">
        <f>HYPERLINK("http://www.lifeprint.com/asl101/pages-layout/indexing.htm","YOU")</f>
        <v>YOU</v>
      </c>
      <c r="G270" s="2"/>
      <c r="H270" s="2"/>
      <c r="I270" s="2"/>
      <c r="J270" s="2"/>
      <c r="K270" s="2"/>
      <c r="L270" s="1"/>
    </row>
    <row r="271" spans="1:12" ht="34.5" customHeight="1">
      <c r="A271" s="22">
        <v>14</v>
      </c>
      <c r="B271" s="4" t="str">
        <f>HYPERLINK("http://www.lifeprint.com/asl101/pages-signs/14/you-like-hot-weather.htm","HOT WEATHER, YOU LIKE?")</f>
        <v>HOT WEATHER, YOU LIKE?</v>
      </c>
      <c r="C271" s="6" t="str">
        <f>HYPERLINK("http://www.lifeprint.com/asl101/pages-signs/h/hot.htm","HOT")</f>
        <v>HOT</v>
      </c>
      <c r="D271" s="3" t="str">
        <f>HYPERLINK("http://www.lifeprint.com/asl101/pages-signs/l/like.htm","LIKE (emotion)")</f>
        <v>LIKE (emotion)</v>
      </c>
      <c r="E271" s="6" t="str">
        <f>HYPERLINK("http://www.lifeprint.com/asl101/pages-signs/w/weather.htm","WEATHER")</f>
        <v>WEATHER</v>
      </c>
      <c r="F271" s="3" t="str">
        <f>HYPERLINK("http://www.lifeprint.com/asl101/pages-layout/indexing.htm","YOU")</f>
        <v>YOU</v>
      </c>
      <c r="G271" s="2"/>
      <c r="H271" s="2"/>
      <c r="I271" s="2"/>
      <c r="J271" s="2"/>
      <c r="K271" s="2"/>
      <c r="L271" s="1"/>
    </row>
    <row r="272" spans="1:12" ht="34.5" customHeight="1">
      <c r="A272" s="22">
        <v>14</v>
      </c>
      <c r="B272" s="4" t="str">
        <f>HYPERLINK("http://www.lifeprint.com/asl101/pages-signs/14/you-use-deoderant.htm","YOU USE DEODORANT YOU?")</f>
        <v>YOU USE DEODORANT YOU?</v>
      </c>
      <c r="C272" s="7" t="s">
        <v>4</v>
      </c>
      <c r="D272" s="6" t="str">
        <f>HYPERLINK("http://www.lifeprint.com/asl101/pages-signs/u/use.htm","USE, WEAR")</f>
        <v>USE, WEAR</v>
      </c>
      <c r="E272" s="3" t="str">
        <f>HYPERLINK("http://www.lifeprint.com/asl101/pages-layout/indexing.htm","YOU")</f>
        <v>YOU</v>
      </c>
      <c r="F272" s="11"/>
      <c r="G272" s="2"/>
      <c r="H272" s="2"/>
      <c r="I272" s="2"/>
      <c r="J272" s="2"/>
      <c r="K272" s="2"/>
      <c r="L272" s="1"/>
    </row>
    <row r="273" spans="1:12" ht="34.5" customHeight="1">
      <c r="A273" s="22">
        <v>14</v>
      </c>
      <c r="B273" s="4" t="str">
        <f>HYPERLINK("http://www.lifeprint.com/asl101/pages-signs/14/summer-vacation-what-time-you-wake-up.htm","SUMMER VACATION, YOU WAKE UP what-TIME?")</f>
        <v>SUMMER VACATION, YOU WAKE UP what-TIME?</v>
      </c>
      <c r="C273" s="6" t="str">
        <f>HYPERLINK("http://www.lifeprint.com/asl101/pages-signs/s/summer.htm","SUMMER")</f>
        <v>SUMMER</v>
      </c>
      <c r="D273" s="6" t="str">
        <f>HYPERLINK("http://www.lifeprint.com/asl101/pages-signs/t/time.htm","TIME, O'CLOCK")</f>
        <v>TIME, O'CLOCK</v>
      </c>
      <c r="E273" s="6" t="str">
        <f>HYPERLINK("http://www.lifeprint.com/asl101/pages-signs/v/vacation.htm","VACATION, OFF WORK")</f>
        <v>VACATION, OFF WORK</v>
      </c>
      <c r="F273" s="6" t="str">
        <f>HYPERLINK("http://www.lifeprint.com/asl101/pages-signs/s/surprise.htm","SURPRISE, WAKE-UP")</f>
        <v>SURPRISE, WAKE-UP</v>
      </c>
      <c r="G273" s="3" t="str">
        <f>HYPERLINK("http://www.lifeprint.com/asl101/pages-layout/indexing.htm","YOU")</f>
        <v>YOU</v>
      </c>
      <c r="H273" s="2"/>
      <c r="I273" s="2"/>
      <c r="J273" s="2"/>
      <c r="K273" s="2"/>
      <c r="L273" s="1"/>
    </row>
    <row r="274" spans="1:12" ht="34.5" customHeight="1">
      <c r="A274" s="22">
        <v>14</v>
      </c>
      <c r="B274" s="4" t="str">
        <f>HYPERLINK("http://www.lifeprint.com/asl101/pages-signs/14/summer-vacation-what-time-you-go-to-bed.htm","SUMMER VACATION, YOU GO-TO-BED what-TIME?")</f>
        <v>SUMMER VACATION, YOU GO-TO-BED what-TIME?</v>
      </c>
      <c r="C274" s="6" t="str">
        <f>HYPERLINK("http://www.lifeprint.com/asl101/pages-signs/b/bed.htm","GO-TO-BED")</f>
        <v>GO-TO-BED</v>
      </c>
      <c r="D274" s="6" t="str">
        <f>HYPERLINK("http://www.lifeprint.com/asl101/pages-signs/s/summer.htm","SUMMER")</f>
        <v>SUMMER</v>
      </c>
      <c r="E274" s="6" t="str">
        <f>HYPERLINK("http://www.lifeprint.com/asl101/pages-signs/t/time.htm","TIME, O'CLOCK")</f>
        <v>TIME, O'CLOCK</v>
      </c>
      <c r="F274" s="6" t="str">
        <f>HYPERLINK("http://www.lifeprint.com/asl101/pages-signs/v/vacation.htm","VACATION, OFF WORK")</f>
        <v>VACATION, OFF WORK</v>
      </c>
      <c r="G274" s="3" t="str">
        <f>HYPERLINK("http://www.lifeprint.com/asl101/pages-layout/indexing.htm","YOU")</f>
        <v>YOU</v>
      </c>
      <c r="H274" s="2"/>
      <c r="I274" s="2"/>
      <c r="J274" s="2"/>
      <c r="K274" s="2"/>
      <c r="L274" s="1"/>
    </row>
    <row r="275" spans="1:12" ht="34.5" customHeight="1">
      <c r="A275" s="22">
        <v>14</v>
      </c>
      <c r="B275" s="4" t="str">
        <f>HYPERLINK("http://www.lifeprint.com/asl101/pages-signs/14/your-favorite-time-year-what.htm","YOUR FAVORITE TIME YEAR WHAT?")</f>
        <v>YOUR FAVORITE TIME YEAR WHAT?</v>
      </c>
      <c r="C275" s="5" t="str">
        <f>HYPERLINK("http://www.lifeprint.com/asl101/pages-signs/f/favorite.htm","PREFER, FAVORITE")</f>
        <v>PREFER, FAVORITE</v>
      </c>
      <c r="D275" s="6" t="str">
        <f>HYPERLINK("http://www.lifeprint.com/asl101/pages-signs/t/time.htm","TIME, O'CLOCK")</f>
        <v>TIME, O'CLOCK</v>
      </c>
      <c r="E275" s="5" t="str">
        <f>HYPERLINK("http://www.lifeprint.com/asl101/pages-signs/w/what.htm","WHAT, HUH?")</f>
        <v>WHAT, HUH?</v>
      </c>
      <c r="F275" s="4" t="str">
        <f>HYPERLINK("http://www.lifeprint.com/asl101/pages-signs/y/year.htm","YEAR")</f>
        <v>YEAR</v>
      </c>
      <c r="G275" s="3" t="str">
        <f>HYPERLINK("http://www.lifeprint.com/asl101/pages-signs/y/your.htm","YOUR, YOURS")</f>
        <v>YOUR, YOURS</v>
      </c>
      <c r="H275" s="2"/>
      <c r="I275" s="2"/>
      <c r="J275" s="2"/>
      <c r="K275" s="2"/>
      <c r="L275" s="1"/>
    </row>
    <row r="276" spans="1:12" ht="34.5" customHeight="1">
      <c r="A276" s="22">
        <v>14</v>
      </c>
      <c r="B276" s="4" t="str">
        <f>HYPERLINK("http://www.lifeprint.com/asl101/pages-signs/14/suppose-sick-you-think-get-in-bed-will-help.htm","SUPPOSE SICK, YOU THINK GO-TO-BED HELP?")</f>
        <v>SUPPOSE SICK, YOU THINK GO-TO-BED HELP?</v>
      </c>
      <c r="C276" s="6" t="str">
        <f>HYPERLINK("http://www.lifeprint.com/asl101/pages-signs/b/bed.htm","GO-TO-BED")</f>
        <v>GO-TO-BED</v>
      </c>
      <c r="D276" s="6" t="str">
        <f>HYPERLINK("http://www.lifeprint.com/asl101/pages-signs/h/help.htm","HELP")</f>
        <v>HELP</v>
      </c>
      <c r="E276" s="5" t="str">
        <f>HYPERLINK("http://www.lifeprint.com/asl101/pages-signs/i/idea.htm","IF, SUPPOSE")</f>
        <v>IF, SUPPOSE</v>
      </c>
      <c r="F276" s="6" t="str">
        <f>HYPERLINK("http://www.lifeprint.com/asl101/pages-signs/s/sick.htm","SICK")</f>
        <v>SICK</v>
      </c>
      <c r="G276" s="5" t="str">
        <f>HYPERLINK("http://www.lifeprint.com/asl101/pages-signs/t/think.htm","THINK")</f>
        <v>THINK</v>
      </c>
      <c r="H276" s="3" t="str">
        <f>HYPERLINK("http://www.lifeprint.com/asl101/pages-layout/indexing.htm","YOU")</f>
        <v>YOU</v>
      </c>
      <c r="I276" s="2"/>
      <c r="J276" s="2"/>
      <c r="K276" s="2"/>
      <c r="L276" s="1"/>
    </row>
    <row r="277" spans="1:12" ht="34.5" customHeight="1">
      <c r="A277" s="22">
        <v>14</v>
      </c>
      <c r="B277" s="4" t="str">
        <f>HYPERLINK("http://www.lifeprint.com/asl101/pages-signs/14/warm-cookie-and-milk-you-like.htm","WARM COOKIE AND MILK, YOU LIKE?")</f>
        <v>WARM COOKIE AND MILK, YOU LIKE?</v>
      </c>
      <c r="C277" s="6" t="str">
        <f>HYPERLINK("http://www.lifeprint.com/asl101/pages-signs/a/and.htm","AND")</f>
        <v>AND</v>
      </c>
      <c r="D277" s="6" t="str">
        <f>HYPERLINK("http://www.lifeprint.com/asl101/pages-signs/c/cookie.htm","COOKIE")</f>
        <v>COOKIE</v>
      </c>
      <c r="E277" s="3" t="str">
        <f>HYPERLINK("http://www.lifeprint.com/asl101/pages-signs/l/like.htm","LIKE (emotion)")</f>
        <v>LIKE (emotion)</v>
      </c>
      <c r="F277" s="6" t="str">
        <f>HYPERLINK("http://www.lifeprint.com/asl101/pages-signs/m/milk.htm","MILK")</f>
        <v>MILK</v>
      </c>
      <c r="G277" s="6" t="str">
        <f>HYPERLINK("http://www.lifeprint.com/asl101/pages-signs/w/warm.htm","WARM")</f>
        <v>WARM</v>
      </c>
      <c r="H277" s="3" t="str">
        <f>HYPERLINK("http://www.lifeprint.com/asl101/pages-layout/indexing.htm","YOU")</f>
        <v>YOU</v>
      </c>
      <c r="I277" s="2"/>
      <c r="J277" s="2"/>
      <c r="K277" s="2"/>
      <c r="L277" s="1"/>
    </row>
    <row r="278" spans="1:12" ht="34.5" customHeight="1">
      <c r="A278" s="22">
        <v>14</v>
      </c>
      <c r="B278" s="4" t="str">
        <f>HYPERLINK("http://www.lifeprint.com/asl101/pages-signs/14/autumn-light-wind-go-for-stroll-like-you.htm","AUTUMN, WIND-[light], COOL, YOU LIKE CL:-go for a stroll?")</f>
        <v>AUTUMN, WIND-[light], COOL, YOU LIKE CL:-go for a stroll?</v>
      </c>
      <c r="C278" s="6" t="str">
        <f>HYPERLINK("http://www.lifeprint.com/asl101/pages-signs/a/autumn.htm","AUTUMN, FALL")</f>
        <v>AUTUMN, FALL</v>
      </c>
      <c r="D278" s="7" t="s">
        <v>3</v>
      </c>
      <c r="E278" s="6" t="str">
        <f>HYPERLINK("http://www.lifeprint.com/asl101/pages-signs/c/cool.htm","COOL")</f>
        <v>COOL</v>
      </c>
      <c r="F278" s="3" t="str">
        <f>HYPERLINK("http://www.lifeprint.com/asl101/pages-signs/l/like.htm","LIKE (emotion)")</f>
        <v>LIKE (emotion)</v>
      </c>
      <c r="G278" s="6" t="str">
        <f>HYPERLINK("http://www.lifeprint.com/asl101/pages-signs/w/weather.htm","WIND, BREEZE")</f>
        <v>WIND, BREEZE</v>
      </c>
      <c r="H278" s="3" t="str">
        <f>HYPERLINK("http://www.lifeprint.com/asl101/pages-layout/indexing.htm","YOU")</f>
        <v>YOU</v>
      </c>
      <c r="I278" s="2"/>
      <c r="J278" s="2"/>
      <c r="K278" s="2"/>
      <c r="L278" s="1"/>
    </row>
    <row r="279" spans="1:12" ht="34.5" customHeight="1">
      <c r="A279" s="22">
        <v>14</v>
      </c>
      <c r="B279" s="4" t="str">
        <f>HYPERLINK("http://www.lifeprint.com/asl101/pages-signs/14/suppose-rain-clv1-go-out-and-play-will-sick-you.htm","SUPPOSE RAIN, CL:-GO OUT PLAY, WILL SICK YOU?")</f>
        <v>SUPPOSE RAIN, CL:-GO OUT PLAY, WILL SICK YOU?</v>
      </c>
      <c r="C279" s="7" t="s">
        <v>2</v>
      </c>
      <c r="D279" s="5" t="str">
        <f>HYPERLINK("http://www.lifeprint.com/asl101/pages-signs/i/idea.htm","IF, SUPPOSE")</f>
        <v>IF, SUPPOSE</v>
      </c>
      <c r="E279" s="6" t="str">
        <f>HYPERLINK("http://www.lifeprint.com/asl101/pages-signs/p/play.htm","PLAY")</f>
        <v>PLAY</v>
      </c>
      <c r="F279" s="6" t="str">
        <f>HYPERLINK("http://www.lifeprint.com/asl101/pages-signs/r/rain.htm","RAIN")</f>
        <v>RAIN</v>
      </c>
      <c r="G279" s="6" t="str">
        <f>HYPERLINK("http://www.lifeprint.com/asl101/pages-signs/s/sick.htm","SICK")</f>
        <v>SICK</v>
      </c>
      <c r="H279" s="4" t="str">
        <f>HYPERLINK("http://www.lifeprint.com/asl101/pages-signs/f/future.htm","FUTURE, WILL")</f>
        <v>FUTURE, WILL</v>
      </c>
      <c r="I279" s="3" t="str">
        <f>HYPERLINK("http://www.lifeprint.com/asl101/pages-layout/indexing.htm","YOU")</f>
        <v>YOU</v>
      </c>
      <c r="J279" s="2"/>
      <c r="K279" s="2"/>
      <c r="L279" s="1"/>
    </row>
    <row r="280" spans="1:12" ht="34.5" customHeight="1">
      <c r="A280" s="22">
        <v>14</v>
      </c>
      <c r="B280" s="4" t="str">
        <f>HYPERLINK("http://www.lifeprint.com/asl101/pages-signs/14/which-you-like-better-summer-winter.htm","SUMMER [bodyshift] WINTER, YOU LIKE BETTER WHICH?")</f>
        <v>SUMMER [bodyshift] WINTER, YOU LIKE BETTER WHICH?</v>
      </c>
      <c r="C280" s="5" t="str">
        <f>HYPERLINK("http://www.lifeprint.com/asl101/pages-signs/o/or.htm","Bodyshift, OR")</f>
        <v>Bodyshift, OR</v>
      </c>
      <c r="D280" s="6" t="str">
        <f>HYPERLINK("http://www.lifeprint.com/asl101/pages-signs/b/better.htm","BETTER")</f>
        <v>BETTER</v>
      </c>
      <c r="E280" s="3" t="str">
        <f>HYPERLINK("http://www.lifeprint.com/asl101/pages-signs/l/like.htm","LIKE (emotion)")</f>
        <v>LIKE (emotion)</v>
      </c>
      <c r="F280" s="6" t="str">
        <f>HYPERLINK("http://www.lifeprint.com/asl101/pages-signs/s/summer.htm","SUMMER")</f>
        <v>SUMMER</v>
      </c>
      <c r="G280" s="5" t="str">
        <f>HYPERLINK("http://www.lifeprint.com/asl101/pages-signs/w/which.htm","WHICH")</f>
        <v>WHICH</v>
      </c>
      <c r="H280" s="6" t="str">
        <f>HYPERLINK("http://www.lifeprint.com/asl101/pages-signs/w/winter.htm","WINTER")</f>
        <v>WINTER</v>
      </c>
      <c r="I280" s="3" t="str">
        <f>HYPERLINK("http://www.lifeprint.com/asl101/pages-layout/indexing.htm","YOU")</f>
        <v>YOU</v>
      </c>
      <c r="J280" s="2"/>
      <c r="K280" s="2"/>
      <c r="L280" s="1"/>
    </row>
    <row r="281" spans="1:12" ht="34.5" customHeight="1">
      <c r="A281" s="22">
        <v>14</v>
      </c>
      <c r="B281" s="4" t="str">
        <f>HYPERLINK("http://www.lifeprint.com/asl101/pages-signs/14/work-you-how-many-vacation-days-can-you.htm","WORK YOU? SICK DAY VACATION YOU CAN HOW-MANY?")</f>
        <v>WORK YOU? SICK DAY VACATION YOU CAN HOW-MANY?</v>
      </c>
      <c r="C281" s="5" t="str">
        <f>HYPERLINK("http://www.lifeprint.com/asl101/pages-signs/c/can.htm","CAN, ABLE")</f>
        <v>CAN, ABLE</v>
      </c>
      <c r="D281" s="5" t="str">
        <f>HYPERLINK("http://www.lifeprint.com/asl101/pages-signs/d/day.htm","DAY, 1 DAY")</f>
        <v>DAY, 1 DAY</v>
      </c>
      <c r="E281" s="5" t="str">
        <f>HYPERLINK("http://www.lifeprint.com/asl101/pages-signs/h/how-many.htm","HOW-MANY")</f>
        <v>HOW-MANY</v>
      </c>
      <c r="F281" s="6" t="str">
        <f>HYPERLINK("http://www.lifeprint.com/asl101/pages-signs/s/sick.htm","SICK")</f>
        <v>SICK</v>
      </c>
      <c r="G281" s="6" t="str">
        <f>HYPERLINK("http://www.lifeprint.com/asl101/pages-signs/v/vacation.htm","VACATION, OFF WORK")</f>
        <v>VACATION, OFF WORK</v>
      </c>
      <c r="H281" s="5" t="str">
        <f>HYPERLINK("http://www.lifeprint.com/asl101/pages-signs/w/work.htm","WORK")</f>
        <v>WORK</v>
      </c>
      <c r="I281" s="3" t="str">
        <f>HYPERLINK("http://www.lifeprint.com/asl101/pages-layout/indexing.htm","YOU")</f>
        <v>YOU</v>
      </c>
      <c r="J281" s="10"/>
      <c r="K281" s="10"/>
      <c r="L281" s="1"/>
    </row>
    <row r="282" spans="1:12" ht="34.5" customHeight="1">
      <c r="A282" s="22">
        <v>15</v>
      </c>
      <c r="B282" s="4" t="str">
        <f>HYPERLINK("http://www.lifeprint.com/asl101/pages-signs/15/long-ago-yourself-child-girl-boy-want-grow-up-what-do.htm","LONG-AGO YOURSELF LITTLE-GIRL [bodyshift] BOY WANT GROW-UP FUTURE DO-what?")</f>
        <v>LONG-AGO YOURSELF LITTLE-GIRL [bodyshift] BOY WANT GROW-UP FUTURE DO-what?</v>
      </c>
      <c r="C282" s="5" t="str">
        <f>HYPERLINK("http://www.lifeprint.com/asl101/pages-signs/o/or.htm","Bodyshift, OR")</f>
        <v>Bodyshift, OR</v>
      </c>
      <c r="D282" s="5" t="str">
        <f>HYPERLINK("http://www.lifeprint.com/asl101/pages-signs/b/boy.htm","BOY, MALE")</f>
        <v>BOY, MALE</v>
      </c>
      <c r="E282" s="4" t="str">
        <f>HYPERLINK("http://www.lifeprint.com/asl101/pages-signs/s/someday.htm","FUTURE, SOMEDAY")</f>
        <v>FUTURE, SOMEDAY</v>
      </c>
      <c r="F282" s="5" t="str">
        <f>HYPERLINK("http://www.lifeprint.com/asl101/pages-signs/g/girl.htm","GIRL, FEMALE")</f>
        <v>GIRL, FEMALE</v>
      </c>
      <c r="G282" s="6" t="str">
        <f>HYPERLINK("http://www.lifeprint.com/asl101/pages-signs/r/raised.htm","GROW-UP, RAISED")</f>
        <v>GROW-UP, RAISED</v>
      </c>
      <c r="H282" s="6" t="str">
        <f>HYPERLINK("http://www.lifeprint.com/asl101/pages-signs/s/short.htm","SHORT, SHORT-STATURE")</f>
        <v>SHORT, SHORT-STATURE</v>
      </c>
      <c r="I282" s="4" t="str">
        <f>HYPERLINK("http://www.lifeprint.com/asl101/pages-signs/p/past-long-time-ago.htm","PAST, LONG-AGO")</f>
        <v>PAST, LONG-AGO</v>
      </c>
      <c r="J282" s="5" t="str">
        <f>HYPERLINK("http://www.lifeprint.com/asl101/pages-signs/w/want.htm","WANT")</f>
        <v>WANT</v>
      </c>
      <c r="K282" s="3" t="str">
        <f>HYPERLINK("http://www.lifeprint.com/asl101/pages-signs/d/do-do.htm","what-DO, DO-what")</f>
        <v>what-DO, DO-what</v>
      </c>
      <c r="L282" s="9" t="str">
        <f>HYPERLINK("http://www.lifeprint.com/asl101/pages-signs/s/self.htm","YOURSELF, SELF")</f>
        <v>YOURSELF, SELF</v>
      </c>
    </row>
    <row r="283" spans="1:12" ht="34.5" customHeight="1">
      <c r="A283" s="22">
        <v>15</v>
      </c>
      <c r="B283" s="4" t="str">
        <f>HYPERLINK("http://www.lifeprint.com/asl101/pages-signs/15/suppose-father-divorce-marry-new-woman-she-your-what.htm","SUPPOSE YOUR DAD DIVORCE, MARRY NEW WOMAN, SHE YOUR WHAT?")</f>
        <v>SUPPOSE YOUR DAD DIVORCE, MARRY NEW WOMAN, SHE YOUR WHAT?</v>
      </c>
      <c r="C283" s="5" t="str">
        <f>HYPERLINK("http://www.lifeprint.com/asl101/pages-signs/d/dad.htm","DAD, FATHER")</f>
        <v>DAD, FATHER</v>
      </c>
      <c r="D283" s="5" t="str">
        <f>HYPERLINK("http://www.lifeprint.com/asl101/pages-signs/d/divorce.htm","DIVORCE")</f>
        <v>DIVORCE</v>
      </c>
      <c r="E283" s="8" t="str">
        <f>HYPERLINK("http://www.lifeprint.com/asl101/pages-signs/h/he.htm","HE, SHE, IT")</f>
        <v>HE, SHE, IT</v>
      </c>
      <c r="F283" s="5" t="str">
        <f>HYPERLINK("http://www.lifeprint.com/asl101/pages-signs/i/idea.htm","IF, SUPPOSE")</f>
        <v>IF, SUPPOSE</v>
      </c>
      <c r="G283" s="5" t="str">
        <f>HYPERLINK("http://www.lifeprint.com/asl101/pages-signs/m/marriage.htm","MARRY, MARRIAGE")</f>
        <v>MARRY, MARRIAGE</v>
      </c>
      <c r="H283" s="6" t="str">
        <f>HYPERLINK("http://www.lifeprint.com/asl101/pages-signs/n/new.htm","NEW")</f>
        <v>NEW</v>
      </c>
      <c r="I283" s="5" t="str">
        <f>HYPERLINK("http://www.lifeprint.com/asl101/pages-signs/w/what.htm","WHAT, HUH?")</f>
        <v>WHAT, HUH?</v>
      </c>
      <c r="J283" s="3" t="str">
        <f>HYPERLINK("http://www.lifeprint.com/asl101/pages-signs/w/woman.htm","WOMAN")</f>
        <v>WOMAN</v>
      </c>
      <c r="K283" s="3" t="str">
        <f>HYPERLINK("http://www.lifeprint.com/asl101/pages-signs/y/your.htm","YOUR, YOURS")</f>
        <v>YOUR, YOURS</v>
      </c>
      <c r="L283" s="1"/>
    </row>
    <row r="284" spans="1:12" ht="34.5" customHeight="1">
      <c r="A284" s="22">
        <v>15</v>
      </c>
      <c r="B284" s="4" t="str">
        <f>HYPERLINK("http://www.lifeprint.com/asl101/pages-signs/15/how-sign-scientist.htm","HOW SIGN S-C-I-E-N-T-I-S-T?")</f>
        <v>HOW SIGN S-C-I-E-N-T-I-S-T?</v>
      </c>
      <c r="C284" s="5" t="str">
        <f>HYPERLINK("http://www.lifeprint.com/asl101/pages-signs/h/how.htm","HOW")</f>
        <v>HOW</v>
      </c>
      <c r="D284" s="6" t="str">
        <f>HYPERLINK("http://www.lifeprint.com/asl101/pages-signs/s/scientist.htm","SCIENTIST")</f>
        <v>SCIENTIST</v>
      </c>
      <c r="E284" s="3" t="str">
        <f>HYPERLINK("http://www.lifeprint.com/asl101/pages-signs/s/sign.htm","SIGN")</f>
        <v>SIGN</v>
      </c>
      <c r="F284" s="2"/>
      <c r="G284" s="2"/>
      <c r="H284" s="2"/>
      <c r="I284" s="2"/>
      <c r="J284" s="2"/>
      <c r="K284" s="2"/>
      <c r="L284" s="1"/>
    </row>
    <row r="285" spans="1:12" ht="34.5" customHeight="1">
      <c r="A285" s="22">
        <v>15</v>
      </c>
      <c r="B285" s="4" t="str">
        <f>HYPERLINK("http://www.lifeprint.com/asl101/pages-signs/15/us-president-who.htm","U-S, PRESIDENT, WHO?")</f>
        <v>U-S, PRESIDENT, WHO?</v>
      </c>
      <c r="C285" s="6" t="str">
        <f>HYPERLINK("http://www.lifeprint.com/asl101/pages-signs/p/president.htm","PRESIDENT, SUPERINTENDENT")</f>
        <v>PRESIDENT, SUPERINTENDENT</v>
      </c>
      <c r="D285" s="7" t="s">
        <v>1</v>
      </c>
      <c r="E285" s="5" t="str">
        <f>HYPERLINK("http://www.lifeprint.com/asl101/pages-signs/w/who.htm","WHO")</f>
        <v>WHO</v>
      </c>
      <c r="F285" s="2"/>
      <c r="G285" s="2"/>
      <c r="H285" s="2"/>
      <c r="I285" s="2"/>
      <c r="J285" s="2"/>
      <c r="K285" s="2"/>
      <c r="L285" s="1"/>
    </row>
    <row r="286" spans="1:12" ht="34.5" customHeight="1">
      <c r="A286" s="22">
        <v>15</v>
      </c>
      <c r="B286" s="4" t="str">
        <f>HYPERLINK("http://www.lifeprint.com/asl101/pages-signs/15/you-like-cook.htm","YOU LIKE COOK?")</f>
        <v>YOU LIKE COOK?</v>
      </c>
      <c r="C286" s="6" t="str">
        <f>HYPERLINK("http://www.lifeprint.com/asl101/pages-signs/c/cook.htm","COOK")</f>
        <v>COOK</v>
      </c>
      <c r="D286" s="3" t="str">
        <f>HYPERLINK("http://www.lifeprint.com/asl101/pages-signs/l/like.htm","LIKE (emotion)")</f>
        <v>LIKE (emotion)</v>
      </c>
      <c r="E286" s="3" t="str">
        <f>HYPERLINK("http://www.lifeprint.com/asl101/pages-layout/indexing.htm","YOU")</f>
        <v>YOU</v>
      </c>
      <c r="F286" s="2"/>
      <c r="G286" s="2"/>
      <c r="H286" s="2"/>
      <c r="I286" s="2"/>
      <c r="J286" s="2"/>
      <c r="K286" s="2"/>
      <c r="L286" s="1"/>
    </row>
    <row r="287" spans="1:12" ht="34.5" customHeight="1">
      <c r="A287" s="22">
        <v>15</v>
      </c>
      <c r="B287" s="4" t="str">
        <f>HYPERLINK("http://www.lifeprint.com/asl101/pages-signs/15/you-use-baby-sitter.htm","YOU USE BABYSITTER?")</f>
        <v>YOU USE BABYSITTER?</v>
      </c>
      <c r="C287" s="6" t="str">
        <f>HYPERLINK("http://www.lifeprint.com/asl101/pages-signs/b/babysitter.htm","BABYSITTER")</f>
        <v>BABYSITTER</v>
      </c>
      <c r="D287" s="6" t="str">
        <f>HYPERLINK("http://www.lifeprint.com/asl101/pages-signs/u/use.htm","USE, WEAR")</f>
        <v>USE, WEAR</v>
      </c>
      <c r="E287" s="3" t="str">
        <f>HYPERLINK("http://www.lifeprint.com/asl101/pages-layout/indexing.htm","YOU")</f>
        <v>YOU</v>
      </c>
      <c r="F287" s="2"/>
      <c r="G287" s="2"/>
      <c r="H287" s="2"/>
      <c r="I287" s="2"/>
      <c r="J287" s="2"/>
      <c r="K287" s="2"/>
      <c r="L287" s="1"/>
    </row>
    <row r="288" spans="1:12" ht="34.5" customHeight="1">
      <c r="A288" s="22">
        <v>15</v>
      </c>
      <c r="B288" s="4" t="str">
        <f>HYPERLINK("http://www.lifeprint.com/asl101/pages-signs/15/your-boss-what-name.htm","YOUR BOSS NAME?")</f>
        <v>YOUR BOSS NAME?</v>
      </c>
      <c r="C288" s="6" t="str">
        <f>HYPERLINK("http://www.lifeprint.com/asl101/pages-signs/b/boss.htm","BOSS")</f>
        <v>BOSS</v>
      </c>
      <c r="D288" s="3" t="str">
        <f>HYPERLINK("http://www.lifeprint.com/asl101/pages-signs/n/name.htm","NAME")</f>
        <v>NAME</v>
      </c>
      <c r="E288" s="3" t="str">
        <f>HYPERLINK("http://www.lifeprint.com/asl101/pages-signs/y/your.htm","YOUR, YOURS")</f>
        <v>YOUR, YOURS</v>
      </c>
      <c r="F288" s="2"/>
      <c r="G288" s="2"/>
      <c r="H288" s="2"/>
      <c r="I288" s="2"/>
      <c r="J288" s="2"/>
      <c r="K288" s="2"/>
      <c r="L288" s="1"/>
    </row>
    <row r="289" spans="1:12" ht="34.5" customHeight="1">
      <c r="A289" s="22">
        <v>15</v>
      </c>
      <c r="B289" s="4" t="str">
        <f>HYPERLINK("http://www.lifeprint.com/asl101/pages-signs/15/your-major-what.htm","YOUR MAJOR WHAT?")</f>
        <v>YOUR MAJOR WHAT?</v>
      </c>
      <c r="C289" s="6" t="str">
        <f>HYPERLINK("http://www.lifeprint.com/asl101/pages-signs/m/main.htm","MAJOR, PROFESSION")</f>
        <v>MAJOR, PROFESSION</v>
      </c>
      <c r="D289" s="5" t="str">
        <f>HYPERLINK("http://www.lifeprint.com/asl101/pages-signs/w/what.htm","WHAT, HUH?")</f>
        <v>WHAT, HUH?</v>
      </c>
      <c r="E289" s="3" t="str">
        <f>HYPERLINK("http://www.lifeprint.com/asl101/pages-signs/y/your.htm","YOUR, YOURS")</f>
        <v>YOUR, YOURS</v>
      </c>
      <c r="F289" s="2"/>
      <c r="G289" s="2"/>
      <c r="H289" s="2"/>
      <c r="I289" s="2"/>
      <c r="J289" s="2"/>
      <c r="K289" s="2"/>
      <c r="L289" s="1"/>
    </row>
    <row r="290" spans="1:12" ht="34.5" customHeight="1">
      <c r="A290" s="22">
        <v>15</v>
      </c>
      <c r="B290" s="4" t="str">
        <f>HYPERLINK("http://www.lifeprint.com/asl101/pages-signs/15/step-father-what-mean.htm","STEPFATHER, what-MEANING?")</f>
        <v>STEPFATHER, what-MEANING?</v>
      </c>
      <c r="C290" s="3" t="str">
        <f>HYPERLINK("http://www.lifeprint.com/asl101/pages-signs/m/meaning.htm","MEANING")</f>
        <v>MEANING</v>
      </c>
      <c r="D290" s="6" t="str">
        <f>HYPERLINK("http://www.lifeprint.com/asl101/pages-signs/s/stepfather.htm","STEPFATHER")</f>
        <v>STEPFATHER</v>
      </c>
      <c r="E290" s="5"/>
      <c r="F290" s="2"/>
      <c r="G290" s="2"/>
      <c r="H290" s="2"/>
      <c r="I290" s="2"/>
      <c r="J290" s="2"/>
      <c r="K290" s="2"/>
      <c r="L290" s="1"/>
    </row>
    <row r="291" spans="1:12" ht="34.5" customHeight="1">
      <c r="A291" s="22">
        <v>15</v>
      </c>
      <c r="B291" s="4" t="str">
        <f>HYPERLINK("http://www.lifeprint.com/asl101/pages-signs/15/police-officer-help-you-before.htm","POLICE he-HELP-you BEFORE HOW?")</f>
        <v>POLICE he-HELP-you BEFORE HOW?</v>
      </c>
      <c r="C291" s="6" t="str">
        <f>HYPERLINK("http://www.lifeprint.com/asl101/pages-signs/h/help.htm","HELP")</f>
        <v>HELP</v>
      </c>
      <c r="D291" s="5" t="str">
        <f>HYPERLINK("http://www.lifeprint.com/asl101/pages-signs/h/how.htm","HOW")</f>
        <v>HOW</v>
      </c>
      <c r="E291" s="4" t="str">
        <f>HYPERLINK("http://www.lifeprint.com/asl101/pages-signs/p/past.htm","PAST, BEFORE")</f>
        <v>PAST, BEFORE</v>
      </c>
      <c r="F291" s="6" t="str">
        <f>HYPERLINK("http://www.lifeprint.com/asl101/pages-signs/p/police.htm","POLICE, COP")</f>
        <v>POLICE, COP</v>
      </c>
      <c r="G291" s="2"/>
      <c r="H291" s="2"/>
      <c r="I291" s="2"/>
      <c r="J291" s="2"/>
      <c r="K291" s="2"/>
      <c r="L291" s="1"/>
    </row>
    <row r="292" spans="1:12" ht="34.5" customHeight="1">
      <c r="A292" s="22">
        <v>15</v>
      </c>
      <c r="B292" s="4" t="str">
        <f>HYPERLINK("http://www.lifeprint.com/asl101/pages-signs/15/newspaper-you-like-read.htm","NEWSPAPER, YOU LIKE READ?")</f>
        <v>NEWSPAPER, YOU LIKE READ?</v>
      </c>
      <c r="C292" s="3" t="str">
        <f>HYPERLINK("http://www.lifeprint.com/asl101/pages-signs/l/like.htm","LIKE (emotion)")</f>
        <v>LIKE (emotion)</v>
      </c>
      <c r="D292" s="6" t="str">
        <f>HYPERLINK("http://www.lifeprint.com/asl101/pages-signs/p/printer.htm","NEWSPAPER")</f>
        <v>NEWSPAPER</v>
      </c>
      <c r="E292" s="6" t="str">
        <f>HYPERLINK("http://www.lifeprint.com/asl101/pages-signs/r/read.htm","READ")</f>
        <v>READ</v>
      </c>
      <c r="F292" s="3" t="str">
        <f>HYPERLINK("http://www.lifeprint.com/asl101/pages-layout/indexing.htm","YOU")</f>
        <v>YOU</v>
      </c>
      <c r="G292" s="2"/>
      <c r="H292" s="2"/>
      <c r="I292" s="2"/>
      <c r="J292" s="2"/>
      <c r="K292" s="2"/>
      <c r="L292" s="1"/>
    </row>
    <row r="293" spans="1:12" ht="34.5" customHeight="1">
      <c r="A293" s="22">
        <v>15</v>
      </c>
      <c r="B293" s="4" t="str">
        <f>HYPERLINK("http://www.lifeprint.com/asl101/pages-signs/15/your-teacher-have-assistant.htm","YOUR TEACHER HAVE AIDE?")</f>
        <v>YOUR TEACHER HAVE AIDE?</v>
      </c>
      <c r="C293" s="6" t="str">
        <f>HYPERLINK("http://www.lifeprint.com/asl101/pages-signs/a/aide.htm","AID, ASSISTANT")</f>
        <v>AID, ASSISTANT</v>
      </c>
      <c r="D293" s="5" t="str">
        <f>HYPERLINK("http://www.lifeprint.com/asl101/pages-signs/h/have.htm","HAVE")</f>
        <v>HAVE</v>
      </c>
      <c r="E293" s="3" t="str">
        <f>HYPERLINK("http://www.lifeprint.com/asl101/pages-signs/t/teacher.htm","TEACHER")</f>
        <v>TEACHER</v>
      </c>
      <c r="F293" s="3" t="str">
        <f>HYPERLINK("http://www.lifeprint.com/asl101/pages-signs/y/your.htm","YOUR, YOURS")</f>
        <v>YOUR, YOURS</v>
      </c>
      <c r="G293" s="2"/>
      <c r="H293" s="2"/>
      <c r="I293" s="2"/>
      <c r="J293" s="2"/>
      <c r="K293" s="2"/>
      <c r="L293" s="1"/>
    </row>
    <row r="294" spans="1:12" ht="34.5" customHeight="1">
      <c r="A294" s="22">
        <v>15</v>
      </c>
      <c r="B294" s="4" t="str">
        <f>HYPERLINK("http://www.lifeprint.com/asl101/pages-signs/15/your-neighbor-named-what.htm","YOUR NEIGHBOR NAME, WHAT?")</f>
        <v>YOUR NEIGHBOR NAME, WHAT?</v>
      </c>
      <c r="C294" s="3" t="str">
        <f>HYPERLINK("http://www.lifeprint.com/asl101/pages-signs/n/name.htm","NAME")</f>
        <v>NAME</v>
      </c>
      <c r="D294" s="6" t="str">
        <f>HYPERLINK("http://www.lifeprint.com/asl101/pages-signs/n/neighbor.htm","NEIGHBOR")</f>
        <v>NEIGHBOR</v>
      </c>
      <c r="E294" s="5" t="str">
        <f>HYPERLINK("http://www.lifeprint.com/asl101/pages-signs/w/what.htm","WHAT, HUH?")</f>
        <v>WHAT, HUH?</v>
      </c>
      <c r="F294" s="3" t="str">
        <f>HYPERLINK("http://www.lifeprint.com/asl101/pages-signs/y/your.htm","YOUR, YOURS")</f>
        <v>YOUR, YOURS</v>
      </c>
      <c r="G294" s="2"/>
      <c r="H294" s="2"/>
      <c r="I294" s="2"/>
      <c r="J294" s="2"/>
      <c r="K294" s="2"/>
      <c r="L294" s="1"/>
    </row>
    <row r="295" spans="1:12" ht="34.5" customHeight="1">
      <c r="A295" s="22">
        <v>15</v>
      </c>
      <c r="B295" s="4" t="str">
        <f>HYPERLINK("http://www.lifeprint.com/asl101/pages-signs/15/brother-in-law-you-how-many.htm","BROTHER-IN-LAW YOU HAVE, HOW-MANY?")</f>
        <v>BROTHER-IN-LAW YOU HAVE, HOW-MANY?</v>
      </c>
      <c r="C295" s="6" t="str">
        <f>HYPERLINK("http://www.lifeprint.com/asl101/pages-signs/b/brother.htm","BROTHER")</f>
        <v>BROTHER</v>
      </c>
      <c r="D295" s="5" t="str">
        <f>HYPERLINK("http://www.lifeprint.com/asl101/pages-signs/h/have.htm","HAVE")</f>
        <v>HAVE</v>
      </c>
      <c r="E295" s="5" t="str">
        <f>HYPERLINK("http://www.lifeprint.com/asl101/pages-signs/h/how-many.htm","HOW-MANY")</f>
        <v>HOW-MANY</v>
      </c>
      <c r="F295" s="6" t="str">
        <f>HYPERLINK("http://www.lifeprint.com/asl101/pages-signs/i/in-law.htm","LAW, IN-LAW")</f>
        <v>LAW, IN-LAW</v>
      </c>
      <c r="G295" s="3" t="str">
        <f>HYPERLINK("http://www.lifeprint.com/asl101/pages-layout/indexing.htm","YOU")</f>
        <v>YOU</v>
      </c>
      <c r="H295" s="2"/>
      <c r="I295" s="2"/>
      <c r="J295" s="2"/>
      <c r="K295" s="2"/>
      <c r="L295" s="1"/>
    </row>
    <row r="296" spans="1:12" ht="34.5" customHeight="1">
      <c r="A296" s="22">
        <v>15</v>
      </c>
      <c r="B296" s="4" t="str">
        <f>HYPERLINK("http://www.lifeprint.com/asl101/pages-signs/15/waitress-how-much-should-tip.htm","WAITRESS, YOU SHOULD TIP HOW-MUCH?")</f>
        <v>WAITRESS, YOU SHOULD TIP HOW-MUCH?</v>
      </c>
      <c r="C296" s="6" t="str">
        <f>HYPERLINK("http://www.lifeprint.com/asl101/pages-signs/h/how-much.htm","HOW-MUCH")</f>
        <v>HOW-MUCH</v>
      </c>
      <c r="D296" s="5" t="str">
        <f>HYPERLINK("http://www.lifeprint.com/asl101/pages-signs/n/need.htm","NEED, MUST, SHOULD")</f>
        <v>NEED, MUST, SHOULD</v>
      </c>
      <c r="E296" s="7" t="s">
        <v>0</v>
      </c>
      <c r="F296" s="6" t="str">
        <f>HYPERLINK("http://www.lifeprint.com/asl101/pages-signs/w/waiter.htm","WAITER, WAITRESS")</f>
        <v>WAITER, WAITRESS</v>
      </c>
      <c r="G296" s="3" t="str">
        <f>HYPERLINK("http://www.lifeprint.com/asl101/pages-layout/indexing.htm","YOU")</f>
        <v>YOU</v>
      </c>
      <c r="H296" s="2"/>
      <c r="I296" s="2"/>
      <c r="J296" s="2"/>
      <c r="K296" s="2"/>
      <c r="L296" s="1"/>
    </row>
    <row r="297" spans="1:12" ht="34.5" customHeight="1">
      <c r="A297" s="22">
        <v>15</v>
      </c>
      <c r="B297" s="4" t="str">
        <f>HYPERLINK("http://www.lifeprint.com/asl101/pages-signs/15/which-computer-program-you-use.htm","COMPUTER PROGRAM YOU USE, WHICH?")</f>
        <v>COMPUTER PROGRAM YOU USE, WHICH?</v>
      </c>
      <c r="C297" s="6" t="str">
        <f>HYPERLINK("http://www.lifeprint.com/asl101/pages-signs/c/computer.htm","COMPUTER")</f>
        <v>COMPUTER</v>
      </c>
      <c r="D297" s="6" t="str">
        <f>HYPERLINK("http://www.lifeprint.com/asl101/pages-signs/p/program.htm","PROGRAM")</f>
        <v>PROGRAM</v>
      </c>
      <c r="E297" s="6" t="str">
        <f>HYPERLINK("http://www.lifeprint.com/asl101/pages-signs/u/use.htm","USE, WEAR")</f>
        <v>USE, WEAR</v>
      </c>
      <c r="F297" s="5" t="str">
        <f>HYPERLINK("http://www.lifeprint.com/asl101/pages-signs/w/which.htm","WHICH")</f>
        <v>WHICH</v>
      </c>
      <c r="G297" s="3" t="str">
        <f>HYPERLINK("http://www.lifeprint.com/asl101/pages-layout/indexing.htm","YOU")</f>
        <v>YOU</v>
      </c>
      <c r="H297" s="2"/>
      <c r="I297" s="2"/>
      <c r="J297" s="2"/>
      <c r="K297" s="2"/>
      <c r="L297" s="1"/>
    </row>
    <row r="298" spans="1:12" ht="34.5" customHeight="1">
      <c r="A298" s="22">
        <v>15</v>
      </c>
      <c r="B298" s="4" t="str">
        <f>HYPERLINK("http://www.lifeprint.com/asl101/pages-signs/15/your-grandpa-farmer.htm","YOUR GRANDPA FARMER?")</f>
        <v>YOUR GRANDPA FARMER?</v>
      </c>
      <c r="C298" s="4" t="str">
        <f>HYPERLINK("http://www.lifeprint.com/asl101/pages-signs/f/farm.htm","FARM, FARMER")</f>
        <v>FARM, FARMER</v>
      </c>
      <c r="D298" s="6" t="str">
        <f>HYPERLINK("http://www.lifeprint.com/asl101/pages-signs/f/farm.htm","FARM")</f>
        <v>FARM</v>
      </c>
      <c r="E298" s="5" t="str">
        <f>HYPERLINK("http://www.lifeprint.com/asl101/pages-signs/g/grandpa.htm","HEY")</f>
        <v>HEY</v>
      </c>
      <c r="F298" s="6" t="str">
        <f>HYPERLINK("http://www.lifeprint.com/asl101/pages-signs/a/agent.htm","PERSON, AGENT")</f>
        <v>PERSON, AGENT</v>
      </c>
      <c r="G298" s="3" t="str">
        <f>HYPERLINK("http://www.lifeprint.com/asl101/pages-signs/y/your.htm","YOUR, YOURS")</f>
        <v>YOUR, YOURS</v>
      </c>
      <c r="H298" s="2"/>
      <c r="I298" s="2"/>
      <c r="J298" s="2"/>
      <c r="K298" s="2"/>
      <c r="L298" s="1"/>
    </row>
    <row r="299" spans="1:12" ht="34.5" customHeight="1">
      <c r="A299" s="22">
        <v>15</v>
      </c>
      <c r="B299" s="4" t="str">
        <f>HYPERLINK("http://www.lifeprint.com/asl101/pages-signs/15/picture-your-family-you-have.htm","PICTURE YOUR FAMILY YOU HAVE?")</f>
        <v>PICTURE YOUR FAMILY YOU HAVE?</v>
      </c>
      <c r="C299" s="5" t="str">
        <f>HYPERLINK("http://www.lifeprint.com/asl101/pages-signs/f/family.htm","FAMILY")</f>
        <v>FAMILY</v>
      </c>
      <c r="D299" s="5" t="str">
        <f>HYPERLINK("http://www.lifeprint.com/asl101/pages-signs/h/have.htm","HAVE")</f>
        <v>HAVE</v>
      </c>
      <c r="E299" s="6" t="str">
        <f>HYPERLINK("http://www.lifeprint.com/asl101/pages-signs/p/picture.htm","PICTURE")</f>
        <v>PICTURE</v>
      </c>
      <c r="F299" s="3" t="str">
        <f>HYPERLINK("http://www.lifeprint.com/asl101/pages-layout/indexing.htm","YOU")</f>
        <v>YOU</v>
      </c>
      <c r="G299" s="3" t="str">
        <f>HYPERLINK("http://www.lifeprint.com/asl101/pages-signs/y/your.htm","YOUR, YOURS")</f>
        <v>YOUR, YOURS</v>
      </c>
      <c r="H299" s="2"/>
      <c r="I299" s="2"/>
      <c r="J299" s="2"/>
      <c r="K299" s="2"/>
      <c r="L299" s="1"/>
    </row>
    <row r="300" spans="1:12" ht="34.5" customHeight="1">
      <c r="A300" s="22">
        <v>15</v>
      </c>
      <c r="B300" s="4" t="str">
        <f>HYPERLINK("http://www.lifeprint.com/asl101/pages-signs/15/you-wish-yourself-have-secretary.htm","YOU WISH YOURSELF HAVE SECRETARY")</f>
        <v>YOU WISH YOURSELF HAVE SECRETARY</v>
      </c>
      <c r="C300" s="5" t="str">
        <f>HYPERLINK("http://www.lifeprint.com/asl101/pages-signs/h/have.htm","HAVE")</f>
        <v>HAVE</v>
      </c>
      <c r="D300" s="6" t="str">
        <f>HYPERLINK("http://www.lifeprint.com/asl101/pages-signs/s/secretary.htm","SECRETARY")</f>
        <v>SECRETARY</v>
      </c>
      <c r="E300" s="6" t="str">
        <f>HYPERLINK("http://www.lifeprint.com/asl101/pages-signs/h/hungry.htm","HUNGRY, WISH")</f>
        <v>HUNGRY, WISH</v>
      </c>
      <c r="F300" s="3" t="str">
        <f>HYPERLINK("http://www.lifeprint.com/asl101/pages-layout/indexing.htm","YOU")</f>
        <v>YOU</v>
      </c>
      <c r="G300" s="5" t="str">
        <f>HYPERLINK("http://www.lifeprint.com/asl101/pages-signs/s/self.htm","YOURSELF, SELF")</f>
        <v>YOURSELF, SELF</v>
      </c>
      <c r="H300" s="2"/>
      <c r="I300" s="2"/>
      <c r="J300" s="2"/>
      <c r="K300" s="2"/>
      <c r="L300" s="1"/>
    </row>
    <row r="301" spans="1:12" ht="34.5" customHeight="1">
      <c r="A301" s="22">
        <v>15</v>
      </c>
      <c r="B301" s="4" t="str">
        <f>HYPERLINK("http://www.lifeprint.com/asl101/pages-signs/15/your-family-any-librarian.htm","YOUR FAMILY ANY LIBRARY+PERSON?")</f>
        <v>YOUR FAMILY ANY LIBRARY+PERSON?</v>
      </c>
      <c r="C301" s="6" t="str">
        <f>HYPERLINK("http://www.lifeprint.com/asl101/pages-signs/a/any.htm","ANY")</f>
        <v>ANY</v>
      </c>
      <c r="D301" s="5" t="str">
        <f>HYPERLINK("http://www.lifeprint.com/asl101/pages-signs/f/family.htm","FAMILY")</f>
        <v>FAMILY</v>
      </c>
      <c r="E301" s="4" t="str">
        <f>HYPERLINK("http://www.lifeprint.com/asl101/pages-signs/l/library.htm","LIBRARY, LIBRARIAN")</f>
        <v>LIBRARY, LIBRARIAN</v>
      </c>
      <c r="F301" s="4" t="str">
        <f>HYPERLINK("http://www.lifeprint.com/asl101/pages-signs/l/library.htm","LIBRARY, LIBRARIAN")</f>
        <v>LIBRARY, LIBRARIAN</v>
      </c>
      <c r="G301" s="6" t="str">
        <f>HYPERLINK("http://www.lifeprint.com/asl101/pages-signs/a/agent.htm","PERSON, AGENT")</f>
        <v>PERSON, AGENT</v>
      </c>
      <c r="H301" s="3" t="str">
        <f>HYPERLINK("http://www.lifeprint.com/asl101/pages-signs/y/your.htm","YOUR, YOURS")</f>
        <v>YOUR, YOURS</v>
      </c>
      <c r="I301" s="2"/>
      <c r="J301" s="2"/>
      <c r="K301" s="2"/>
      <c r="L301" s="1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Lifeprint curriculum: Level 01 sentences</dc:title>
  <dc:subject/>
  <dc:creator>Lifeprint</dc:creator>
  <cp:keywords/>
  <dc:description/>
  <cp:lastModifiedBy>Lifeprint</cp:lastModifiedBy>
  <dcterms:created xsi:type="dcterms:W3CDTF">2015-01-21T03:24:25Z</dcterms:created>
  <dcterms:modified xsi:type="dcterms:W3CDTF">2015-01-21T03:46:39Z</dcterms:modified>
  <cp:category/>
  <cp:version/>
  <cp:contentType/>
  <cp:contentStatus/>
</cp:coreProperties>
</file>